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9184\Documents\рабочий стол 19.07.22\Прайсы\"/>
    </mc:Choice>
  </mc:AlternateContent>
  <xr:revisionPtr revIDLastSave="0" documentId="13_ncr:1_{D8E6A2B5-161C-44A2-AE4F-037EA27CB293}" xr6:coauthVersionLast="47" xr6:coauthVersionMax="47" xr10:uidLastSave="{00000000-0000-0000-0000-000000000000}"/>
  <bookViews>
    <workbookView xWindow="-108" yWindow="-108" windowWidth="29016" windowHeight="15816" tabRatio="681" firstSheet="5" activeTab="5" xr2:uid="{00000000-000D-0000-FFFF-FFFF00000000}"/>
  </bookViews>
  <sheets>
    <sheet name="Лист2" sheetId="2" state="hidden" r:id="rId1"/>
    <sheet name="Лист3" sheetId="3" state="hidden" r:id="rId2"/>
    <sheet name="Лист4" sheetId="4" state="hidden" r:id="rId3"/>
    <sheet name="Лист5" sheetId="5" state="hidden" r:id="rId4"/>
    <sheet name="Лист6" sheetId="6" state="hidden" r:id="rId5"/>
    <sheet name="Прайс ПВХ от 18.11.2024" sheetId="16" r:id="rId6"/>
    <sheet name="Пилястры" sheetId="8" r:id="rId7"/>
    <sheet name="Накладки" sheetId="11" r:id="rId8"/>
    <sheet name="Карнизы" sheetId="12" r:id="rId9"/>
    <sheet name="Схема радиусных фасадов" sheetId="13" r:id="rId10"/>
    <sheet name="Схема монтажа карнизов" sheetId="9" r:id="rId11"/>
    <sheet name="Правила Эксплуатации" sheetId="10" r:id="rId12"/>
    <sheet name="ПЛЕНКИ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6" l="1"/>
  <c r="C85" i="6"/>
  <c r="D85" i="6"/>
  <c r="E85" i="6"/>
  <c r="F85" i="6"/>
  <c r="B86" i="6"/>
  <c r="C86" i="6"/>
  <c r="F86" i="6"/>
  <c r="S35" i="6"/>
  <c r="F118" i="6" s="1"/>
  <c r="P35" i="6"/>
  <c r="C118" i="6" s="1"/>
  <c r="O35" i="6"/>
  <c r="B118" i="6" s="1"/>
  <c r="S34" i="6"/>
  <c r="F117" i="6" s="1"/>
  <c r="R34" i="6"/>
  <c r="E117" i="6" s="1"/>
  <c r="Q34" i="6"/>
  <c r="D117" i="6" s="1"/>
  <c r="P34" i="6"/>
  <c r="C117" i="6" s="1"/>
  <c r="O34" i="6"/>
  <c r="B117" i="6" s="1"/>
  <c r="S33" i="6"/>
  <c r="F116" i="6" s="1"/>
  <c r="P33" i="6"/>
  <c r="C116" i="6" s="1"/>
  <c r="O33" i="6"/>
  <c r="B116" i="6"/>
  <c r="S32" i="6"/>
  <c r="F115" i="6" s="1"/>
  <c r="R32" i="6"/>
  <c r="E115" i="6" s="1"/>
  <c r="Q32" i="6"/>
  <c r="D115" i="6" s="1"/>
  <c r="P32" i="6"/>
  <c r="C115" i="6" s="1"/>
  <c r="O32" i="6"/>
  <c r="B115" i="6" s="1"/>
  <c r="S31" i="6"/>
  <c r="F114" i="6" s="1"/>
  <c r="P31" i="6"/>
  <c r="C114" i="6" s="1"/>
  <c r="O31" i="6"/>
  <c r="B114" i="6"/>
  <c r="S30" i="6"/>
  <c r="F113" i="6" s="1"/>
  <c r="R30" i="6"/>
  <c r="E113" i="6" s="1"/>
  <c r="Q30" i="6"/>
  <c r="D113" i="6"/>
  <c r="P30" i="6"/>
  <c r="C113" i="6" s="1"/>
  <c r="O30" i="6"/>
  <c r="B113" i="6" s="1"/>
  <c r="S29" i="6"/>
  <c r="F112" i="6" s="1"/>
  <c r="P29" i="6"/>
  <c r="C112" i="6"/>
  <c r="O29" i="6"/>
  <c r="B112" i="6"/>
  <c r="S28" i="6"/>
  <c r="F111" i="6" s="1"/>
  <c r="R28" i="6"/>
  <c r="E111" i="6" s="1"/>
  <c r="Q28" i="6"/>
  <c r="D111" i="6"/>
  <c r="P28" i="6"/>
  <c r="C111" i="6"/>
  <c r="O28" i="6"/>
  <c r="B111" i="6" s="1"/>
  <c r="S27" i="6"/>
  <c r="F110" i="6" s="1"/>
  <c r="P27" i="6"/>
  <c r="C110" i="6" s="1"/>
  <c r="O27" i="6"/>
  <c r="B110" i="6" s="1"/>
  <c r="S26" i="6"/>
  <c r="F109" i="6" s="1"/>
  <c r="R26" i="6"/>
  <c r="E109" i="6" s="1"/>
  <c r="Q26" i="6"/>
  <c r="D109" i="6" s="1"/>
  <c r="P26" i="6"/>
  <c r="C109" i="6"/>
  <c r="O26" i="6"/>
  <c r="B109" i="6" s="1"/>
  <c r="S23" i="6"/>
  <c r="F107" i="6" s="1"/>
  <c r="P23" i="6"/>
  <c r="C107" i="6" s="1"/>
  <c r="O23" i="6"/>
  <c r="B107" i="6"/>
  <c r="S22" i="6"/>
  <c r="F106" i="6" s="1"/>
  <c r="R22" i="6"/>
  <c r="E106" i="6" s="1"/>
  <c r="Q22" i="6"/>
  <c r="D106" i="6" s="1"/>
  <c r="P22" i="6"/>
  <c r="C106" i="6" s="1"/>
  <c r="O22" i="6"/>
  <c r="B106" i="6" s="1"/>
  <c r="S21" i="6"/>
  <c r="F105" i="6" s="1"/>
  <c r="P21" i="6"/>
  <c r="C105" i="6"/>
  <c r="O21" i="6"/>
  <c r="B105" i="6" s="1"/>
  <c r="S20" i="6"/>
  <c r="F104" i="6" s="1"/>
  <c r="R20" i="6"/>
  <c r="E104" i="6" s="1"/>
  <c r="Q20" i="6"/>
  <c r="D104" i="6"/>
  <c r="P20" i="6"/>
  <c r="C104" i="6"/>
  <c r="O20" i="6"/>
  <c r="B104" i="6" s="1"/>
  <c r="S17" i="6"/>
  <c r="F102" i="6" s="1"/>
  <c r="P17" i="6"/>
  <c r="C102" i="6" s="1"/>
  <c r="O17" i="6"/>
  <c r="B102" i="6"/>
  <c r="S16" i="6"/>
  <c r="F101" i="6" s="1"/>
  <c r="R16" i="6"/>
  <c r="E101" i="6" s="1"/>
  <c r="Q16" i="6"/>
  <c r="D101" i="6" s="1"/>
  <c r="P16" i="6"/>
  <c r="C101" i="6" s="1"/>
  <c r="O16" i="6"/>
  <c r="B101" i="6" s="1"/>
  <c r="S15" i="6"/>
  <c r="F100" i="6" s="1"/>
  <c r="P15" i="6"/>
  <c r="C100" i="6"/>
  <c r="O15" i="6"/>
  <c r="B100" i="6" s="1"/>
  <c r="S14" i="6"/>
  <c r="F99" i="6" s="1"/>
  <c r="R14" i="6"/>
  <c r="E99" i="6" s="1"/>
  <c r="Q14" i="6"/>
  <c r="D99" i="6" s="1"/>
  <c r="P14" i="6"/>
  <c r="C99" i="6" s="1"/>
  <c r="O14" i="6"/>
  <c r="B99" i="6" s="1"/>
  <c r="S13" i="6"/>
  <c r="F98" i="6" s="1"/>
  <c r="P13" i="6"/>
  <c r="C98" i="6" s="1"/>
  <c r="O13" i="6"/>
  <c r="B98" i="6" s="1"/>
  <c r="S12" i="6"/>
  <c r="F97" i="6" s="1"/>
  <c r="R12" i="6"/>
  <c r="E97" i="6" s="1"/>
  <c r="Q12" i="6"/>
  <c r="D97" i="6"/>
  <c r="P12" i="6"/>
  <c r="C97" i="6" s="1"/>
  <c r="O12" i="6"/>
  <c r="B97" i="6" s="1"/>
  <c r="S10" i="6"/>
  <c r="F95" i="6" s="1"/>
  <c r="P10" i="6"/>
  <c r="C95" i="6" s="1"/>
  <c r="O10" i="6"/>
  <c r="B95" i="6" s="1"/>
  <c r="S9" i="6"/>
  <c r="F94" i="6" s="1"/>
  <c r="R9" i="6"/>
  <c r="E94" i="6" s="1"/>
  <c r="Q9" i="6"/>
  <c r="D94" i="6" s="1"/>
  <c r="P9" i="6"/>
  <c r="C94" i="6" s="1"/>
  <c r="O9" i="6"/>
  <c r="B94" i="6" s="1"/>
  <c r="S7" i="6"/>
  <c r="F92" i="6" s="1"/>
  <c r="P7" i="6"/>
  <c r="C92" i="6" s="1"/>
  <c r="O7" i="6"/>
  <c r="B92" i="6" s="1"/>
  <c r="S6" i="6"/>
  <c r="F91" i="6" s="1"/>
  <c r="R6" i="6"/>
  <c r="E91" i="6" s="1"/>
  <c r="Q6" i="6"/>
  <c r="D91" i="6" s="1"/>
  <c r="P6" i="6"/>
  <c r="C91" i="6" s="1"/>
  <c r="O6" i="6"/>
  <c r="B91" i="6" s="1"/>
  <c r="S4" i="6"/>
  <c r="F89" i="6" s="1"/>
  <c r="P4" i="6"/>
  <c r="C89" i="6" s="1"/>
  <c r="O4" i="6"/>
  <c r="B89" i="6" s="1"/>
  <c r="S3" i="6"/>
  <c r="F88" i="6" s="1"/>
  <c r="R3" i="6"/>
  <c r="E88" i="6" s="1"/>
  <c r="Q3" i="6"/>
  <c r="D88" i="6" s="1"/>
  <c r="P3" i="6"/>
  <c r="C88" i="6" s="1"/>
  <c r="O3" i="6"/>
  <c r="B88" i="6" s="1"/>
  <c r="M30" i="6"/>
  <c r="F84" i="6" s="1"/>
  <c r="J30" i="6"/>
  <c r="C84" i="6" s="1"/>
  <c r="I30" i="6"/>
  <c r="B84" i="6"/>
  <c r="M29" i="6"/>
  <c r="F83" i="6" s="1"/>
  <c r="L29" i="6"/>
  <c r="E83" i="6" s="1"/>
  <c r="K29" i="6"/>
  <c r="D83" i="6" s="1"/>
  <c r="J29" i="6"/>
  <c r="C83" i="6" s="1"/>
  <c r="I29" i="6"/>
  <c r="B83" i="6" s="1"/>
  <c r="M27" i="6"/>
  <c r="F81" i="6" s="1"/>
  <c r="J27" i="6"/>
  <c r="C81" i="6"/>
  <c r="I27" i="6"/>
  <c r="B81" i="6" s="1"/>
  <c r="M26" i="6"/>
  <c r="F80" i="6" s="1"/>
  <c r="L26" i="6"/>
  <c r="E80" i="6" s="1"/>
  <c r="K26" i="6"/>
  <c r="D80" i="6" s="1"/>
  <c r="J26" i="6"/>
  <c r="C80" i="6" s="1"/>
  <c r="I26" i="6"/>
  <c r="B80" i="6" s="1"/>
  <c r="M25" i="6"/>
  <c r="F79" i="6" s="1"/>
  <c r="J25" i="6"/>
  <c r="C79" i="6" s="1"/>
  <c r="I25" i="6"/>
  <c r="B79" i="6" s="1"/>
  <c r="M24" i="6"/>
  <c r="F78" i="6" s="1"/>
  <c r="L24" i="6"/>
  <c r="E78" i="6" s="1"/>
  <c r="K24" i="6"/>
  <c r="D78" i="6" s="1"/>
  <c r="J24" i="6"/>
  <c r="C78" i="6" s="1"/>
  <c r="I24" i="6"/>
  <c r="B78" i="6" s="1"/>
  <c r="M23" i="6"/>
  <c r="F77" i="6" s="1"/>
  <c r="J23" i="6"/>
  <c r="C77" i="6" s="1"/>
  <c r="I23" i="6"/>
  <c r="B77" i="6" s="1"/>
  <c r="M22" i="6"/>
  <c r="F76" i="6" s="1"/>
  <c r="L22" i="6"/>
  <c r="E76" i="6" s="1"/>
  <c r="K22" i="6"/>
  <c r="D76" i="6" s="1"/>
  <c r="J22" i="6"/>
  <c r="C76" i="6" s="1"/>
  <c r="I22" i="6"/>
  <c r="B76" i="6" s="1"/>
  <c r="M21" i="6"/>
  <c r="F75" i="6" s="1"/>
  <c r="J21" i="6"/>
  <c r="C75" i="6" s="1"/>
  <c r="I21" i="6"/>
  <c r="B75" i="6" s="1"/>
  <c r="M20" i="6"/>
  <c r="F74" i="6" s="1"/>
  <c r="L20" i="6"/>
  <c r="E74" i="6" s="1"/>
  <c r="K20" i="6"/>
  <c r="D74" i="6" s="1"/>
  <c r="J20" i="6"/>
  <c r="C74" i="6" s="1"/>
  <c r="I20" i="6"/>
  <c r="B74" i="6" s="1"/>
  <c r="M19" i="6"/>
  <c r="F73" i="6" s="1"/>
  <c r="J19" i="6"/>
  <c r="C73" i="6" s="1"/>
  <c r="I19" i="6"/>
  <c r="B73" i="6" s="1"/>
  <c r="M18" i="6"/>
  <c r="F72" i="6"/>
  <c r="L18" i="6"/>
  <c r="E72" i="6" s="1"/>
  <c r="K18" i="6"/>
  <c r="D72" i="6" s="1"/>
  <c r="J18" i="6"/>
  <c r="C72" i="6" s="1"/>
  <c r="I18" i="6"/>
  <c r="B72" i="6" s="1"/>
  <c r="M15" i="6"/>
  <c r="F70" i="6" s="1"/>
  <c r="J15" i="6"/>
  <c r="C70" i="6" s="1"/>
  <c r="I15" i="6"/>
  <c r="B70" i="6" s="1"/>
  <c r="M14" i="6"/>
  <c r="F69" i="6" s="1"/>
  <c r="L14" i="6"/>
  <c r="E69" i="6" s="1"/>
  <c r="K14" i="6"/>
  <c r="D69" i="6" s="1"/>
  <c r="J14" i="6"/>
  <c r="C69" i="6" s="1"/>
  <c r="I14" i="6"/>
  <c r="B69" i="6" s="1"/>
  <c r="M11" i="6"/>
  <c r="F67" i="6" s="1"/>
  <c r="J11" i="6"/>
  <c r="C67" i="6" s="1"/>
  <c r="I11" i="6"/>
  <c r="B67" i="6" s="1"/>
  <c r="M10" i="6"/>
  <c r="F66" i="6" s="1"/>
  <c r="J10" i="6"/>
  <c r="C66" i="6" s="1"/>
  <c r="I10" i="6"/>
  <c r="B66" i="6" s="1"/>
  <c r="M9" i="6"/>
  <c r="F65" i="6" s="1"/>
  <c r="L9" i="6"/>
  <c r="E65" i="6" s="1"/>
  <c r="K9" i="6"/>
  <c r="D65" i="6" s="1"/>
  <c r="J9" i="6"/>
  <c r="C65" i="6" s="1"/>
  <c r="I9" i="6"/>
  <c r="B65" i="6" s="1"/>
  <c r="M8" i="6"/>
  <c r="F64" i="6" s="1"/>
  <c r="L8" i="6"/>
  <c r="E64" i="6" s="1"/>
  <c r="K8" i="6"/>
  <c r="D64" i="6"/>
  <c r="J8" i="6"/>
  <c r="C64" i="6" s="1"/>
  <c r="I8" i="6"/>
  <c r="B64" i="6" s="1"/>
  <c r="M6" i="6"/>
  <c r="F62" i="6" s="1"/>
  <c r="J6" i="6"/>
  <c r="C62" i="6" s="1"/>
  <c r="I6" i="6"/>
  <c r="B62" i="6" s="1"/>
  <c r="M5" i="6"/>
  <c r="F61" i="6" s="1"/>
  <c r="J5" i="6"/>
  <c r="C61" i="6" s="1"/>
  <c r="I5" i="6"/>
  <c r="B61" i="6" s="1"/>
  <c r="M4" i="6"/>
  <c r="F60" i="6" s="1"/>
  <c r="L4" i="6"/>
  <c r="E60" i="6" s="1"/>
  <c r="K4" i="6"/>
  <c r="D60" i="6" s="1"/>
  <c r="J4" i="6"/>
  <c r="C60" i="6" s="1"/>
  <c r="I4" i="6"/>
  <c r="B60" i="6" s="1"/>
  <c r="M3" i="6"/>
  <c r="F59" i="6" s="1"/>
  <c r="L3" i="6"/>
  <c r="E59" i="6" s="1"/>
  <c r="K3" i="6"/>
  <c r="D59" i="6" s="1"/>
  <c r="J3" i="6"/>
  <c r="C59" i="6" s="1"/>
  <c r="I3" i="6"/>
  <c r="B59" i="6" s="1"/>
  <c r="B28" i="6"/>
  <c r="B56" i="6" s="1"/>
  <c r="C28" i="6"/>
  <c r="C56" i="6" s="1"/>
  <c r="D28" i="6"/>
  <c r="D56" i="6"/>
  <c r="E28" i="6"/>
  <c r="E56" i="6" s="1"/>
  <c r="F28" i="6"/>
  <c r="F56" i="6" s="1"/>
  <c r="B29" i="6"/>
  <c r="B57" i="6" s="1"/>
  <c r="C29" i="6"/>
  <c r="C57" i="6" s="1"/>
  <c r="F29" i="6"/>
  <c r="F57" i="6" s="1"/>
  <c r="B25" i="6"/>
  <c r="B53" i="6" s="1"/>
  <c r="C25" i="6"/>
  <c r="C53" i="6" s="1"/>
  <c r="D25" i="6"/>
  <c r="D53" i="6" s="1"/>
  <c r="E25" i="6"/>
  <c r="E53" i="6" s="1"/>
  <c r="F25" i="6"/>
  <c r="F53" i="6" s="1"/>
  <c r="B26" i="6"/>
  <c r="B54" i="6" s="1"/>
  <c r="C26" i="6"/>
  <c r="C54" i="6" s="1"/>
  <c r="F26" i="6"/>
  <c r="F54" i="6" s="1"/>
  <c r="F21" i="6"/>
  <c r="C21" i="6"/>
  <c r="B21" i="6"/>
  <c r="F20" i="6"/>
  <c r="E20" i="6"/>
  <c r="D20" i="6"/>
  <c r="C20" i="6"/>
  <c r="B20" i="6"/>
  <c r="B14" i="6"/>
  <c r="B48" i="6" s="1"/>
  <c r="C14" i="6"/>
  <c r="C48" i="6" s="1"/>
  <c r="D14" i="6"/>
  <c r="D48" i="6" s="1"/>
  <c r="E14" i="6"/>
  <c r="E48" i="6" s="1"/>
  <c r="F14" i="6"/>
  <c r="F48" i="6" s="1"/>
  <c r="B15" i="6"/>
  <c r="B49" i="6" s="1"/>
  <c r="C15" i="6"/>
  <c r="C49" i="6" s="1"/>
  <c r="D15" i="6"/>
  <c r="D49" i="6" s="1"/>
  <c r="E15" i="6"/>
  <c r="E49" i="6" s="1"/>
  <c r="F15" i="6"/>
  <c r="F49" i="6" s="1"/>
  <c r="B16" i="6"/>
  <c r="B50" i="6" s="1"/>
  <c r="C16" i="6"/>
  <c r="C50" i="6" s="1"/>
  <c r="F16" i="6"/>
  <c r="F50" i="6" s="1"/>
  <c r="B17" i="6"/>
  <c r="B51" i="6" s="1"/>
  <c r="C17" i="6"/>
  <c r="C51" i="6" s="1"/>
  <c r="F17" i="6"/>
  <c r="F51" i="6" s="1"/>
  <c r="B8" i="6"/>
  <c r="B43" i="6" s="1"/>
  <c r="C8" i="6"/>
  <c r="C43" i="6" s="1"/>
  <c r="D8" i="6"/>
  <c r="D43" i="6" s="1"/>
  <c r="E8" i="6"/>
  <c r="E43" i="6" s="1"/>
  <c r="F8" i="6"/>
  <c r="F43" i="6" s="1"/>
  <c r="B9" i="6"/>
  <c r="B44" i="6" s="1"/>
  <c r="C9" i="6"/>
  <c r="C44" i="6" s="1"/>
  <c r="D9" i="6"/>
  <c r="D44" i="6" s="1"/>
  <c r="E9" i="6"/>
  <c r="E44" i="6" s="1"/>
  <c r="F9" i="6"/>
  <c r="F44" i="6" s="1"/>
  <c r="B10" i="6"/>
  <c r="B45" i="6" s="1"/>
  <c r="C10" i="6"/>
  <c r="C45" i="6" s="1"/>
  <c r="F10" i="6"/>
  <c r="F45" i="6" s="1"/>
  <c r="B11" i="6"/>
  <c r="B46" i="6" s="1"/>
  <c r="C11" i="6"/>
  <c r="C46" i="6" s="1"/>
  <c r="F11" i="6"/>
  <c r="F46" i="6" s="1"/>
  <c r="B4" i="6"/>
  <c r="B39" i="6" s="1"/>
  <c r="C4" i="6"/>
  <c r="C39" i="6" s="1"/>
  <c r="D4" i="6"/>
  <c r="D39" i="6" s="1"/>
  <c r="E4" i="6"/>
  <c r="E39" i="6" s="1"/>
  <c r="F4" i="6"/>
  <c r="F39" i="6" s="1"/>
  <c r="B5" i="6"/>
  <c r="B40" i="6" s="1"/>
  <c r="C5" i="6"/>
  <c r="C40" i="6"/>
  <c r="D5" i="6"/>
  <c r="D40" i="6" s="1"/>
  <c r="E5" i="6"/>
  <c r="E40" i="6" s="1"/>
  <c r="F5" i="6"/>
  <c r="F40" i="6" s="1"/>
  <c r="B6" i="6"/>
  <c r="B41" i="6" s="1"/>
  <c r="C6" i="6"/>
  <c r="C41" i="6" s="1"/>
  <c r="F6" i="6"/>
  <c r="F41" i="6" s="1"/>
  <c r="I82" i="3"/>
  <c r="F82" i="3"/>
  <c r="E82" i="3"/>
  <c r="D82" i="3"/>
  <c r="I81" i="3"/>
  <c r="H81" i="3"/>
  <c r="G81" i="3"/>
  <c r="F81" i="3"/>
  <c r="E81" i="3"/>
  <c r="D81" i="3"/>
  <c r="C81" i="3"/>
  <c r="I80" i="3"/>
  <c r="F80" i="3"/>
  <c r="E80" i="3"/>
  <c r="D80" i="3"/>
  <c r="I79" i="3"/>
  <c r="H79" i="3"/>
  <c r="G79" i="3"/>
  <c r="F79" i="3"/>
  <c r="E79" i="3"/>
  <c r="D79" i="3"/>
  <c r="C79" i="3"/>
  <c r="I78" i="3"/>
  <c r="F78" i="3"/>
  <c r="E78" i="3"/>
  <c r="D78" i="3"/>
  <c r="I77" i="3"/>
  <c r="H77" i="3"/>
  <c r="G77" i="3"/>
  <c r="F77" i="3"/>
  <c r="E77" i="3"/>
  <c r="D77" i="3"/>
  <c r="C77" i="3"/>
  <c r="I76" i="3"/>
  <c r="F76" i="3"/>
  <c r="E76" i="3"/>
  <c r="D76" i="3"/>
  <c r="I75" i="3"/>
  <c r="H75" i="3"/>
  <c r="G75" i="3"/>
  <c r="F75" i="3"/>
  <c r="E75" i="3"/>
  <c r="D75" i="3"/>
  <c r="C75" i="3"/>
  <c r="I74" i="3"/>
  <c r="F74" i="3"/>
  <c r="E74" i="3"/>
  <c r="D74" i="3"/>
  <c r="I73" i="3"/>
  <c r="H73" i="3"/>
  <c r="G73" i="3"/>
  <c r="F73" i="3"/>
  <c r="E73" i="3"/>
  <c r="D73" i="3"/>
  <c r="C73" i="3"/>
  <c r="I71" i="3"/>
  <c r="F71" i="3"/>
  <c r="E71" i="3"/>
  <c r="D71" i="3"/>
  <c r="I70" i="3"/>
  <c r="H70" i="3"/>
  <c r="G70" i="3"/>
  <c r="F70" i="3"/>
  <c r="E70" i="3"/>
  <c r="D70" i="3"/>
  <c r="C70" i="3"/>
  <c r="I69" i="3"/>
  <c r="F69" i="3"/>
  <c r="E69" i="3"/>
  <c r="D69" i="3"/>
  <c r="I68" i="3"/>
  <c r="H68" i="3"/>
  <c r="G68" i="3"/>
  <c r="F68" i="3"/>
  <c r="E68" i="3"/>
  <c r="D68" i="3"/>
  <c r="C68" i="3"/>
  <c r="I66" i="3"/>
  <c r="F66" i="3"/>
  <c r="E66" i="3"/>
  <c r="D66" i="3"/>
  <c r="I65" i="3"/>
  <c r="H65" i="3"/>
  <c r="G65" i="3"/>
  <c r="F65" i="3"/>
  <c r="E65" i="3"/>
  <c r="D65" i="3"/>
  <c r="C65" i="3"/>
  <c r="I64" i="3"/>
  <c r="F64" i="3"/>
  <c r="E64" i="3"/>
  <c r="D64" i="3"/>
  <c r="I63" i="3"/>
  <c r="H63" i="3"/>
  <c r="G63" i="3"/>
  <c r="F63" i="3"/>
  <c r="E63" i="3"/>
  <c r="D63" i="3"/>
  <c r="C63" i="3"/>
  <c r="I62" i="3"/>
  <c r="F62" i="3"/>
  <c r="E62" i="3"/>
  <c r="D62" i="3"/>
  <c r="I61" i="3"/>
  <c r="H61" i="3"/>
  <c r="G61" i="3"/>
  <c r="F61" i="3"/>
  <c r="E61" i="3"/>
  <c r="D61" i="3"/>
  <c r="C61" i="3"/>
  <c r="I59" i="3"/>
  <c r="F59" i="3"/>
  <c r="E59" i="3"/>
  <c r="D59" i="3"/>
  <c r="I58" i="3"/>
  <c r="H58" i="3"/>
  <c r="G58" i="3"/>
  <c r="F58" i="3"/>
  <c r="E58" i="3"/>
  <c r="D58" i="3"/>
  <c r="C58" i="3"/>
  <c r="I56" i="3"/>
  <c r="F56" i="3"/>
  <c r="E56" i="3"/>
  <c r="D56" i="3"/>
  <c r="I55" i="3"/>
  <c r="H55" i="3"/>
  <c r="G55" i="3"/>
  <c r="F55" i="3"/>
  <c r="E55" i="3"/>
  <c r="D55" i="3"/>
  <c r="C55" i="3"/>
  <c r="I53" i="3"/>
  <c r="F53" i="3"/>
  <c r="E53" i="3"/>
  <c r="D53" i="3"/>
  <c r="I52" i="3"/>
  <c r="H52" i="3"/>
  <c r="G52" i="3"/>
  <c r="F52" i="3"/>
  <c r="E52" i="3"/>
  <c r="D52" i="3"/>
  <c r="C52" i="3"/>
  <c r="I50" i="3"/>
  <c r="F50" i="3"/>
  <c r="E50" i="3"/>
  <c r="D50" i="3"/>
  <c r="I49" i="3"/>
  <c r="H49" i="3"/>
  <c r="G49" i="3"/>
  <c r="F49" i="3"/>
  <c r="E49" i="3"/>
  <c r="D49" i="3"/>
  <c r="C49" i="3"/>
  <c r="I48" i="3"/>
  <c r="F48" i="3"/>
  <c r="E48" i="3"/>
  <c r="D48" i="3"/>
  <c r="I47" i="3"/>
  <c r="H47" i="3"/>
  <c r="G47" i="3"/>
  <c r="F47" i="3"/>
  <c r="E47" i="3"/>
  <c r="D47" i="3"/>
  <c r="C47" i="3"/>
  <c r="I45" i="3"/>
  <c r="F45" i="3"/>
  <c r="E45" i="3"/>
  <c r="D45" i="3"/>
  <c r="I44" i="3"/>
  <c r="H44" i="3"/>
  <c r="G44" i="3"/>
  <c r="F44" i="3"/>
  <c r="E44" i="3"/>
  <c r="D44" i="3"/>
  <c r="C44" i="3"/>
  <c r="I43" i="3"/>
  <c r="F43" i="3"/>
  <c r="E43" i="3"/>
  <c r="D43" i="3"/>
  <c r="I42" i="3"/>
  <c r="H42" i="3"/>
  <c r="G42" i="3"/>
  <c r="F42" i="3"/>
  <c r="E42" i="3"/>
  <c r="D42" i="3"/>
  <c r="C42" i="3"/>
  <c r="I41" i="3"/>
  <c r="F41" i="3"/>
  <c r="E41" i="3"/>
  <c r="D41" i="3"/>
  <c r="I40" i="3"/>
  <c r="H40" i="3"/>
  <c r="G40" i="3"/>
  <c r="F40" i="3"/>
  <c r="E40" i="3"/>
  <c r="D40" i="3"/>
  <c r="C40" i="3"/>
  <c r="I39" i="3"/>
  <c r="H39" i="3"/>
  <c r="F39" i="3"/>
  <c r="E39" i="3"/>
  <c r="D39" i="3"/>
  <c r="I38" i="3"/>
  <c r="H38" i="3"/>
  <c r="G38" i="3"/>
  <c r="F38" i="3"/>
  <c r="E38" i="3"/>
  <c r="D38" i="3"/>
  <c r="C38" i="3"/>
  <c r="I37" i="3"/>
  <c r="F37" i="3"/>
  <c r="E37" i="3"/>
  <c r="D37" i="3"/>
  <c r="I36" i="3"/>
  <c r="H36" i="3"/>
  <c r="G36" i="3"/>
  <c r="F36" i="3"/>
  <c r="E36" i="3"/>
  <c r="D36" i="3"/>
  <c r="C36" i="3"/>
  <c r="I34" i="3"/>
  <c r="F34" i="3"/>
  <c r="E34" i="3"/>
  <c r="D34" i="3"/>
  <c r="I33" i="3"/>
  <c r="H33" i="3"/>
  <c r="G33" i="3"/>
  <c r="F33" i="3"/>
  <c r="E33" i="3"/>
  <c r="D33" i="3"/>
  <c r="C33" i="3"/>
  <c r="I31" i="3"/>
  <c r="F31" i="3"/>
  <c r="E31" i="3"/>
  <c r="D31" i="3"/>
  <c r="I30" i="3"/>
  <c r="F30" i="3"/>
  <c r="E30" i="3"/>
  <c r="D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6" i="3"/>
  <c r="F26" i="3"/>
  <c r="E26" i="3"/>
  <c r="D26" i="3"/>
  <c r="I25" i="3"/>
  <c r="F25" i="3"/>
  <c r="E25" i="3"/>
  <c r="D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1" i="3"/>
  <c r="F21" i="3"/>
  <c r="E21" i="3"/>
  <c r="D21" i="3"/>
  <c r="I20" i="3"/>
  <c r="H20" i="3"/>
  <c r="G20" i="3"/>
  <c r="F20" i="3"/>
  <c r="E20" i="3"/>
  <c r="D20" i="3"/>
  <c r="C20" i="3"/>
  <c r="I18" i="3"/>
  <c r="F18" i="3"/>
  <c r="E18" i="3"/>
  <c r="D18" i="3"/>
  <c r="I17" i="3"/>
  <c r="H17" i="3"/>
  <c r="G17" i="3"/>
  <c r="F17" i="3"/>
  <c r="E17" i="3"/>
  <c r="D17" i="3"/>
  <c r="C17" i="3"/>
  <c r="I15" i="3"/>
  <c r="F15" i="3"/>
  <c r="E15" i="3"/>
  <c r="D15" i="3"/>
  <c r="I14" i="3"/>
  <c r="F14" i="3"/>
  <c r="E14" i="3"/>
  <c r="D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0" i="3"/>
  <c r="F10" i="3"/>
  <c r="E10" i="3"/>
  <c r="D10" i="3"/>
  <c r="I9" i="3"/>
  <c r="F9" i="3"/>
  <c r="E9" i="3"/>
  <c r="D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I5" i="3"/>
  <c r="F5" i="3"/>
  <c r="E5" i="3"/>
  <c r="D5" i="3"/>
  <c r="I4" i="3"/>
  <c r="H4" i="3"/>
  <c r="G4" i="3"/>
  <c r="F4" i="3"/>
  <c r="E4" i="3"/>
  <c r="D4" i="3"/>
  <c r="C4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<sst xmlns="http://schemas.openxmlformats.org/spreadsheetml/2006/main" count="1456" uniqueCount="738">
  <si>
    <t>ед. изм.</t>
  </si>
  <si>
    <t>Без пленки</t>
  </si>
  <si>
    <t>Матовые</t>
  </si>
  <si>
    <t>Матовые люкс - Акция</t>
  </si>
  <si>
    <t>Глян. люкс</t>
  </si>
  <si>
    <t>Металлики</t>
  </si>
  <si>
    <t>МДФ 10 мм без фрезеровки</t>
  </si>
  <si>
    <t>м2</t>
  </si>
  <si>
    <t>МДФ 10 мм с фрезеровкой</t>
  </si>
  <si>
    <t>МДФ 10 мм с фрезеровкой+патина</t>
  </si>
  <si>
    <t>МДФ 16 мм без фрезеровки</t>
  </si>
  <si>
    <t>МДФ 16 мм с фрезеровкой</t>
  </si>
  <si>
    <t>МДФ 16 мм без фрез.+ патина</t>
  </si>
  <si>
    <t>МДФ 16 мм с фрез.+ патина</t>
  </si>
  <si>
    <t xml:space="preserve">Радиусные фасады 300мм, 250 мм внешние и внутренние </t>
  </si>
  <si>
    <t>Радиусные 16 мм без фрез.</t>
  </si>
  <si>
    <t>м.п.</t>
  </si>
  <si>
    <t>Радиусные 16 мм с фрезер.</t>
  </si>
  <si>
    <t>Радиусные 16 мм без фрез.+патина</t>
  </si>
  <si>
    <t>Радиусные 16 мм с фрез.+патина</t>
  </si>
  <si>
    <t xml:space="preserve">Радиусные фасады 300мм,  внешние. Фрезеровки категории 2. Внутренние не предусмотрены! </t>
  </si>
  <si>
    <t>Радиусные фасады 300мм внешние, внутренние (только модерн!!! без фрезеровки)</t>
  </si>
  <si>
    <t>МДФ 25 мм без фрезеровки</t>
  </si>
  <si>
    <t>МДФ 25 мм без фрезеровки+патина</t>
  </si>
  <si>
    <t>Карниз верхний 113 мм (95)</t>
  </si>
  <si>
    <t>Карниз верхний 113 мм (95) + патина</t>
  </si>
  <si>
    <t>Карниз верхний закругл. 95 мм</t>
  </si>
  <si>
    <t>шт.</t>
  </si>
  <si>
    <t>Карниз верх.закругл.95 мм +пат.</t>
  </si>
  <si>
    <t>Карниз верхний 100  мм (84 мм)</t>
  </si>
  <si>
    <t>Карниз верхний 100  мм (84 мм)+ пат.</t>
  </si>
  <si>
    <t>Карниз верхний закругл.100 мм</t>
  </si>
  <si>
    <t>Карниз верх.закругл.100 мм +пат.</t>
  </si>
  <si>
    <t>Карниз верхний 43 мм</t>
  </si>
  <si>
    <t>Карниз верхний 43 мм + патина</t>
  </si>
  <si>
    <t>Световая планка 1, 2, 3</t>
  </si>
  <si>
    <t>Световая планка 1, 2, 3 + патина</t>
  </si>
  <si>
    <t>Световая планка радиусная 1, 2, 3</t>
  </si>
  <si>
    <t>Свет. планка радиусн. 1, 2, 3 + пат.</t>
  </si>
  <si>
    <t>Балюстрада</t>
  </si>
  <si>
    <t>Балюстрада + патина</t>
  </si>
  <si>
    <t>Дек. Панель 1, 2, 3, 4, 5, 6, 7</t>
  </si>
  <si>
    <t>Дек. Панель 1, 2, 3, 4, 5, 6, 7 + пат.</t>
  </si>
  <si>
    <t>Фриз 90 мм</t>
  </si>
  <si>
    <t>Фриз 90 мм + патина</t>
  </si>
  <si>
    <t>Фриз 55 мм</t>
  </si>
  <si>
    <t>Фриз 55 мм + патина</t>
  </si>
  <si>
    <t xml:space="preserve">Пилястры на 100 мм </t>
  </si>
  <si>
    <t>п.м.</t>
  </si>
  <si>
    <t>Пилястры на 60 мм</t>
  </si>
  <si>
    <t>Пилястры на 60 мм + патина</t>
  </si>
  <si>
    <t>ДЕТАЛИ ПО ЭСКИЗУ</t>
  </si>
  <si>
    <t>По эскизу  10, 16 мм</t>
  </si>
  <si>
    <t>По эскизу  10, 16 мм + патина</t>
  </si>
  <si>
    <t>По эскизу 25 мм</t>
  </si>
  <si>
    <t>По эскизу 25 мм + патина</t>
  </si>
  <si>
    <t>По эскизу дек. элемент</t>
  </si>
  <si>
    <t>По эскизу дек. элемент  + патина</t>
  </si>
  <si>
    <t>По эскизу решетка 3мм</t>
  </si>
  <si>
    <t>По эскизу решетка 3мм  + патина</t>
  </si>
  <si>
    <t>Пилястры на 100 мм + патина</t>
  </si>
  <si>
    <t>Оптовый прайс на фасады "ЛИК"</t>
  </si>
  <si>
    <r>
      <t xml:space="preserve">КАТЕГОРИЯ 1 </t>
    </r>
    <r>
      <rPr>
        <b/>
        <i/>
        <sz val="9"/>
        <rFont val="Arial Cyr"/>
        <charset val="204"/>
      </rPr>
      <t>(Модерн, Модерн-2, Модерн-3, Квадро, Квадро-2, Квадро плюс, Квадро 2 плюс, Техно, Фиджи, Трио, Арка, Арка плюс, Арка-2, Арка 2 плюс, Цезарь, Трио, Кристалл, Рондо, , Рондо плюс, Антик, Антик плюс, Классика, Классика плюс, Флора, Клио, Фортуна, Луиза)</t>
    </r>
  </si>
  <si>
    <r>
      <t xml:space="preserve">КАТЕГОРИЯ 2 </t>
    </r>
    <r>
      <rPr>
        <b/>
        <i/>
        <sz val="9"/>
        <rFont val="Arial Cyr"/>
        <charset val="204"/>
      </rPr>
      <t xml:space="preserve"> (Феникс,Версаль, Лжевыборка, Леон, Рио, Венеция, Сити-19, Ланос, Лайн, Неаполь, Гера)</t>
    </r>
  </si>
  <si>
    <r>
      <t xml:space="preserve">КАТЕГОРИЯ 3 </t>
    </r>
    <r>
      <rPr>
        <b/>
        <i/>
        <sz val="9"/>
        <rFont val="Arial Cyr"/>
        <charset val="204"/>
      </rPr>
      <t>(Ника, Ника 2, Камея, Виктория, Афина, Афина 2, Афина плюс, Афина 2 плюс, Верона, София, Европа, Диана)</t>
    </r>
  </si>
  <si>
    <t xml:space="preserve">ДЕКОРАТИВНЫЕ ЭЛЕМЕНТЫ               </t>
  </si>
  <si>
    <t>Матовые люкс, Глянцевые</t>
  </si>
  <si>
    <t xml:space="preserve">ВНИМАНИЕ: </t>
  </si>
  <si>
    <t>Шелкогра-фия</t>
  </si>
  <si>
    <t>Цоколь 100, 150 мм</t>
  </si>
  <si>
    <t>Цоколь 100, 150 мм + патина</t>
  </si>
  <si>
    <t>Фриз радиусный 90 мм, 55 мм, Цоколь радиусный 100, 150 мм</t>
  </si>
  <si>
    <t>Фриз радиусный 90, 55 мм + пат. Цоколь радиусный 100, 150 мм+пат</t>
  </si>
  <si>
    <t xml:space="preserve">Фасады с глубокой фрезеровкой  (Сити, Лжевыборка,София, Европа, Диана )   нельзя оклеить глянцевыми плёнками и металликами! </t>
  </si>
  <si>
    <t xml:space="preserve">Фасады Сити, Лжевыборка, София, Европа, Диана,    возможно  оклеить суперматовыми плёнками (и пленками без текстуры)   ТОЛЬКО при заказе услуги "Покрытие матовым лаком" Стоимость: +1300 руб./кв.м. к стоимости любой фрезеровки </t>
  </si>
  <si>
    <t>Радиусные 19 мм без фрез.</t>
  </si>
  <si>
    <t>Радиусные 19 мм без фрез.+патина</t>
  </si>
  <si>
    <t>Радиусные 19 мм с фрезер</t>
  </si>
  <si>
    <t>Радиусные 16-19 мм</t>
  </si>
  <si>
    <t>МДФ 19 мм без фрезеровки</t>
  </si>
  <si>
    <t>МДФ 19 мм без фрез.+ патина</t>
  </si>
  <si>
    <t>Радиусные 19 мм с фрез.+патина</t>
  </si>
  <si>
    <t>МДФ 19 мм с фрезеровкой</t>
  </si>
  <si>
    <t>МДФ 19 мм с фрез.+ патина</t>
  </si>
  <si>
    <t>МДФ 16-19 мм</t>
  </si>
  <si>
    <t>Радиусные 16-19 мм + патина</t>
  </si>
  <si>
    <t>МДФ 16-19 мм + патина</t>
  </si>
  <si>
    <t>По эскизу 19 мм</t>
  </si>
  <si>
    <t>По эскизу 19 мм + патина</t>
  </si>
  <si>
    <t xml:space="preserve"> ОПТ от 01.04.2021</t>
  </si>
  <si>
    <t>Покрытие матовым лаком +1200 руб./кв.м.</t>
  </si>
  <si>
    <t xml:space="preserve">Фасады Сити, Лжевыборка, София, Европа, Диана,    возможно  оклеить суперматовыми плёнками (и пленками без текстуры)   ТОЛЬКО при заказе услуги "Покрытие матовым лаком" Стоимость: +1200 руб./кв.м. к стоимости любой фрезеровки </t>
  </si>
  <si>
    <t xml:space="preserve"> ОПТ от 01.07.2021</t>
  </si>
  <si>
    <t>Покрытие матовым лаком +1200 руб./кв.м. Патина (бриллиант,розовое золото, никель) +300 руб к стоимости патины указанной в прайсе</t>
  </si>
  <si>
    <t>Фасады с глубокой фрезеровкой  (Сити, Лжевыборка,София, Европа, Диана,Валма,Веста,Бриз,Муза,Лора, Стелла,Муссон,Элизе,Эхо)   нельзя оклеить глянцевыми плёнками, металликами и Н.Бланж, Н.Графит, Н.Лайм, Н.Магнолия, Н.Фиолет, Н.Сирень.</t>
  </si>
  <si>
    <t>матовая люкс акц</t>
  </si>
  <si>
    <t>*</t>
  </si>
  <si>
    <t>Шелкография</t>
  </si>
  <si>
    <t xml:space="preserve">КАТЕГОРИЯ 1 </t>
  </si>
  <si>
    <t>Модерн, Модерн-2, Модерн-3, Квадро, Квадро-2, Квадро плюс, Квадро2 плюс, Техно, Фиджи, Трио, Арка, Арка плюс, Арка-2, Арка 2 плюс, Цезарь, Трио, Кристалл, Рондо, Рондо плюс, Антик, Антик плюс, Классика, Классика плюс, Флора, Клио, Фортуна, Луиза</t>
  </si>
  <si>
    <t>КАТЕГОРИЯ 3</t>
  </si>
  <si>
    <t>Наименование</t>
  </si>
  <si>
    <t>Категория</t>
  </si>
  <si>
    <t>Артикул</t>
  </si>
  <si>
    <t>Розовая шагрень</t>
  </si>
  <si>
    <t>Матовая</t>
  </si>
  <si>
    <t>MCM0017028</t>
  </si>
  <si>
    <t>Орех итальянский</t>
  </si>
  <si>
    <t>MCW0061027</t>
  </si>
  <si>
    <t>Шелк зебрано</t>
  </si>
  <si>
    <t>MCA0514755</t>
  </si>
  <si>
    <t xml:space="preserve">Орех каналетто </t>
  </si>
  <si>
    <t>CC8064</t>
  </si>
  <si>
    <t>Муссон беж</t>
  </si>
  <si>
    <t>MCD05041</t>
  </si>
  <si>
    <t>Патина тангент</t>
  </si>
  <si>
    <t>MCN05044</t>
  </si>
  <si>
    <t>Патина радиал 33</t>
  </si>
  <si>
    <t>MCN05037</t>
  </si>
  <si>
    <t>Оранжевый металлик глянец</t>
  </si>
  <si>
    <t>D2029001M</t>
  </si>
  <si>
    <t>Холст коричневый с золотом</t>
  </si>
  <si>
    <t>8903EE5</t>
  </si>
  <si>
    <t>Серебряный плющ</t>
  </si>
  <si>
    <t>606UET4</t>
  </si>
  <si>
    <t>Лен белый</t>
  </si>
  <si>
    <t>9821032</t>
  </si>
  <si>
    <t>Н. Лайм</t>
  </si>
  <si>
    <t>TP802UP</t>
  </si>
  <si>
    <t>Н. Пастель фисташка горизонт</t>
  </si>
  <si>
    <t>MCH77506</t>
  </si>
  <si>
    <t>М. Стоун браун</t>
  </si>
  <si>
    <t>MCH77546</t>
  </si>
  <si>
    <t>М. Песочный Металлик Глянец</t>
  </si>
  <si>
    <t>MMG54809</t>
  </si>
  <si>
    <t>М. Дюна Черная</t>
  </si>
  <si>
    <t>RV77452</t>
  </si>
  <si>
    <t>М. РоялВуд Бордо</t>
  </si>
  <si>
    <t>CC5092</t>
  </si>
  <si>
    <t>М. Шпон орех кропно радиал</t>
  </si>
  <si>
    <t>5403</t>
  </si>
  <si>
    <t>М. Шпон эбен радиал</t>
  </si>
  <si>
    <t>5416</t>
  </si>
  <si>
    <t>М. Синхр. Калабрия</t>
  </si>
  <si>
    <t>MSP01254</t>
  </si>
  <si>
    <t>М. Бетон крем</t>
  </si>
  <si>
    <t>Матовая люкс</t>
  </si>
  <si>
    <t>CC8130</t>
  </si>
  <si>
    <t>М. Акация Темная</t>
  </si>
  <si>
    <t>MCA0525757</t>
  </si>
  <si>
    <t>М. Прованс Версаль</t>
  </si>
  <si>
    <t>MCA0505758</t>
  </si>
  <si>
    <t>М. Рустик Молочный</t>
  </si>
  <si>
    <t>CC8104</t>
  </si>
  <si>
    <t>М. Ламбер грин</t>
  </si>
  <si>
    <t>MCH77531</t>
  </si>
  <si>
    <t>М. Ламбер милк</t>
  </si>
  <si>
    <t>MCH77528</t>
  </si>
  <si>
    <t>М. Тимбер тристан</t>
  </si>
  <si>
    <t>MCH77533</t>
  </si>
  <si>
    <t>М. РоялВуд Бирюза</t>
  </si>
  <si>
    <t>CC5019</t>
  </si>
  <si>
    <t>М. РоялВуд Голубой</t>
  </si>
  <si>
    <t>CC5018</t>
  </si>
  <si>
    <t>М. РоялВуд Прованс</t>
  </si>
  <si>
    <t>CC5093</t>
  </si>
  <si>
    <t>М. РоялВуд Светлый</t>
  </si>
  <si>
    <t>CC5099</t>
  </si>
  <si>
    <t>М. РоялВуд Серый</t>
  </si>
  <si>
    <t>CC5011</t>
  </si>
  <si>
    <t>М. РоялВуд Сирень</t>
  </si>
  <si>
    <t>CC5014</t>
  </si>
  <si>
    <t xml:space="preserve">М. РоялВуд Сталь </t>
  </si>
  <si>
    <t>CC5012</t>
  </si>
  <si>
    <t>М. Рустик Серый</t>
  </si>
  <si>
    <t>74303</t>
  </si>
  <si>
    <t>М. Джамбо Грей</t>
  </si>
  <si>
    <t>AT8776</t>
  </si>
  <si>
    <t>М. Джамбо Сильвер</t>
  </si>
  <si>
    <t>AT8775</t>
  </si>
  <si>
    <t>М. Джинс Блэк</t>
  </si>
  <si>
    <t>AT8757</t>
  </si>
  <si>
    <t>М. Джинс Блю</t>
  </si>
  <si>
    <t>AT8756</t>
  </si>
  <si>
    <t>М. Джинс Грей</t>
  </si>
  <si>
    <t>AT8755</t>
  </si>
  <si>
    <t>М. Классик Блю</t>
  </si>
  <si>
    <t>AT8762</t>
  </si>
  <si>
    <t>М. Классик Крем</t>
  </si>
  <si>
    <t>AT8761</t>
  </si>
  <si>
    <t>М. Классик Сильвер</t>
  </si>
  <si>
    <t>AT8763</t>
  </si>
  <si>
    <t>М. Лоренцо Грей</t>
  </si>
  <si>
    <t>AT8777</t>
  </si>
  <si>
    <t>М. Лоренцо Лайт</t>
  </si>
  <si>
    <t>AT8778</t>
  </si>
  <si>
    <t>М. Мрамор Грей</t>
  </si>
  <si>
    <t>AT8771</t>
  </si>
  <si>
    <t>М. Мрамор Крем</t>
  </si>
  <si>
    <t>AT8772</t>
  </si>
  <si>
    <t>М. Мрамор Лайт</t>
  </si>
  <si>
    <t>AT8770</t>
  </si>
  <si>
    <t>М. Твист Блэк</t>
  </si>
  <si>
    <t>AT8760</t>
  </si>
  <si>
    <t>М. Твист Мокко</t>
  </si>
  <si>
    <t>AT8759</t>
  </si>
  <si>
    <t>М. Твист Сильвер</t>
  </si>
  <si>
    <t>AT8758</t>
  </si>
  <si>
    <t>М. Феникс Грей</t>
  </si>
  <si>
    <t>AT8774</t>
  </si>
  <si>
    <t>М. Феникс Лайт</t>
  </si>
  <si>
    <t>AT8773</t>
  </si>
  <si>
    <t>М. Супермат милк</t>
  </si>
  <si>
    <t>MCH78923</t>
  </si>
  <si>
    <t>К. Софт светлый</t>
  </si>
  <si>
    <t>05058</t>
  </si>
  <si>
    <t>К. Софт блэк</t>
  </si>
  <si>
    <t>78998</t>
  </si>
  <si>
    <t>К. Софт графит</t>
  </si>
  <si>
    <t>78992</t>
  </si>
  <si>
    <t>К. Софт грин</t>
  </si>
  <si>
    <t>78990</t>
  </si>
  <si>
    <t>К. Софт джелато</t>
  </si>
  <si>
    <t>78984</t>
  </si>
  <si>
    <t>К. Софт кофе</t>
  </si>
  <si>
    <t>78980</t>
  </si>
  <si>
    <t>К. Софт латте</t>
  </si>
  <si>
    <t>78991</t>
  </si>
  <si>
    <t>К. Софт макиато</t>
  </si>
  <si>
    <t>78994</t>
  </si>
  <si>
    <t>К. Софт милк</t>
  </si>
  <si>
    <t>78993</t>
  </si>
  <si>
    <t>К. Софт мокко</t>
  </si>
  <si>
    <t>78996</t>
  </si>
  <si>
    <t>К. Софт сантьяго</t>
  </si>
  <si>
    <t>78989</t>
  </si>
  <si>
    <t>К. Софт фисташка</t>
  </si>
  <si>
    <t>78995</t>
  </si>
  <si>
    <t>К. Сосна Тоскана</t>
  </si>
  <si>
    <t>8188</t>
  </si>
  <si>
    <t>К. Сланец крем</t>
  </si>
  <si>
    <t>2538</t>
  </si>
  <si>
    <t>К. Сланец мун</t>
  </si>
  <si>
    <t>2539</t>
  </si>
  <si>
    <t>К. Сланец грей</t>
  </si>
  <si>
    <t>2540</t>
  </si>
  <si>
    <t>К. Ясень натур Белый</t>
  </si>
  <si>
    <t>2545</t>
  </si>
  <si>
    <t>К. Ясень натур Милк</t>
  </si>
  <si>
    <t>2546</t>
  </si>
  <si>
    <t>К. Ясень натур Тирамису</t>
  </si>
  <si>
    <t>2548</t>
  </si>
  <si>
    <t>К. Ясень натур Маус</t>
  </si>
  <si>
    <t>2549</t>
  </si>
  <si>
    <t>К. Ясень натур Титан</t>
  </si>
  <si>
    <t>2550</t>
  </si>
  <si>
    <t>К. Мрамор натур арктик силк</t>
  </si>
  <si>
    <t>2565</t>
  </si>
  <si>
    <t>К. Мрамор натур крем силк</t>
  </si>
  <si>
    <t>2566</t>
  </si>
  <si>
    <t>К. Мрамор натур милк силк</t>
  </si>
  <si>
    <t>2567</t>
  </si>
  <si>
    <t>К. Амбар азур</t>
  </si>
  <si>
    <t>2701</t>
  </si>
  <si>
    <t>К. Амбар табакко</t>
  </si>
  <si>
    <t>2702</t>
  </si>
  <si>
    <t>К. Амбар натур</t>
  </si>
  <si>
    <t>2703</t>
  </si>
  <si>
    <t>К. Амбар карри</t>
  </si>
  <si>
    <t>2704</t>
  </si>
  <si>
    <t>К. Паркеццо Американо</t>
  </si>
  <si>
    <t>2705</t>
  </si>
  <si>
    <t>К. Паркеццо Шотландия</t>
  </si>
  <si>
    <t>2706</t>
  </si>
  <si>
    <t>К. Паркеццо Гаванна</t>
  </si>
  <si>
    <t>2707</t>
  </si>
  <si>
    <t>К. Джут лайт</t>
  </si>
  <si>
    <t>2708</t>
  </si>
  <si>
    <t>К. Джут крем</t>
  </si>
  <si>
    <t>2709</t>
  </si>
  <si>
    <t>К. Джут антрацит</t>
  </si>
  <si>
    <t>2710</t>
  </si>
  <si>
    <t>К. Сорренто Маус скай</t>
  </si>
  <si>
    <t>817</t>
  </si>
  <si>
    <t>К. Сорренто Тирамису силк</t>
  </si>
  <si>
    <t>818</t>
  </si>
  <si>
    <t>К. Сорренто Титан силк</t>
  </si>
  <si>
    <t>819</t>
  </si>
  <si>
    <t>К. Венеция скай</t>
  </si>
  <si>
    <t>CC5150</t>
  </si>
  <si>
    <t>К. Венеция индиго</t>
  </si>
  <si>
    <t>CC5151</t>
  </si>
  <si>
    <t>К. Венеция черная</t>
  </si>
  <si>
    <t>CC5152</t>
  </si>
  <si>
    <t>К. Венеция милк</t>
  </si>
  <si>
    <t>CC5153</t>
  </si>
  <si>
    <t>К. Венеция маус</t>
  </si>
  <si>
    <t>CC5154</t>
  </si>
  <si>
    <t>К. Венеция лайт</t>
  </si>
  <si>
    <t>CC5155</t>
  </si>
  <si>
    <t>К. Венеция тирамису</t>
  </si>
  <si>
    <t>CC5156</t>
  </si>
  <si>
    <t>К. Кастл Рок</t>
  </si>
  <si>
    <t>CC8118</t>
  </si>
  <si>
    <t>К. Роман Джером</t>
  </si>
  <si>
    <t>CC8119</t>
  </si>
  <si>
    <t>К. Бетон Краколет натур</t>
  </si>
  <si>
    <t>CC8122</t>
  </si>
  <si>
    <t>К. Бетон Краколет грей</t>
  </si>
  <si>
    <t>CC8124</t>
  </si>
  <si>
    <t>К. Бетон Краколет лайт</t>
  </si>
  <si>
    <t>CC8125</t>
  </si>
  <si>
    <t>К. Гранит Лава лайт</t>
  </si>
  <si>
    <t>CC8170</t>
  </si>
  <si>
    <t>К. Гранит Лава маус</t>
  </si>
  <si>
    <t>CC8171</t>
  </si>
  <si>
    <t>К. Гранит Лава крем</t>
  </si>
  <si>
    <t>CC8172</t>
  </si>
  <si>
    <t>К. Гранит Лава грей</t>
  </si>
  <si>
    <t>CC8173</t>
  </si>
  <si>
    <t>К. Гранит Лава дым</t>
  </si>
  <si>
    <t>CC8174</t>
  </si>
  <si>
    <t>К. Гранит Лава оникс</t>
  </si>
  <si>
    <t>CC8175</t>
  </si>
  <si>
    <t>К. Дуб Галифакс грей</t>
  </si>
  <si>
    <t>CC8176</t>
  </si>
  <si>
    <t>К. Дуб Галифакс натур</t>
  </si>
  <si>
    <t>CC8177</t>
  </si>
  <si>
    <t>К. Бетон Урбан милк</t>
  </si>
  <si>
    <t>CC8186</t>
  </si>
  <si>
    <t>К. Бетон Урбан грей</t>
  </si>
  <si>
    <t>CC8187</t>
  </si>
  <si>
    <t>К. Бетон Урбан индиго</t>
  </si>
  <si>
    <t>CC8189</t>
  </si>
  <si>
    <t>К. Ильм Прованс</t>
  </si>
  <si>
    <t>CC8194</t>
  </si>
  <si>
    <t>К. Ильм Американский</t>
  </si>
  <si>
    <t>CC8195</t>
  </si>
  <si>
    <t xml:space="preserve">К. Осина белая </t>
  </si>
  <si>
    <t>5034</t>
  </si>
  <si>
    <t>К. Пудра Мальва</t>
  </si>
  <si>
    <t>MST55387</t>
  </si>
  <si>
    <t>К. Пудра Бисквит</t>
  </si>
  <si>
    <t>MST55379</t>
  </si>
  <si>
    <t>К. Пудра Пиония</t>
  </si>
  <si>
    <t>MST55384</t>
  </si>
  <si>
    <t>К. Пудра Фрезия</t>
  </si>
  <si>
    <t>MST55382</t>
  </si>
  <si>
    <t>К. Пудра Пинк</t>
  </si>
  <si>
    <t>MST55380</t>
  </si>
  <si>
    <t>К. Софт капучино</t>
  </si>
  <si>
    <t>78988</t>
  </si>
  <si>
    <t>Белая шагрень</t>
  </si>
  <si>
    <t>MCM0019091</t>
  </si>
  <si>
    <t>Ваниль шагрень</t>
  </si>
  <si>
    <t>MCM0007091</t>
  </si>
  <si>
    <t>Urban Spice</t>
  </si>
  <si>
    <t>MCM0226028</t>
  </si>
  <si>
    <t>Ясень жемчужный</t>
  </si>
  <si>
    <t>MCM0005022</t>
  </si>
  <si>
    <t>Дуб беленый</t>
  </si>
  <si>
    <t>MCW0036007</t>
  </si>
  <si>
    <t>Техно шампань</t>
  </si>
  <si>
    <t>MCS0516759</t>
  </si>
  <si>
    <t xml:space="preserve">Дуб антик </t>
  </si>
  <si>
    <t>CC8011</t>
  </si>
  <si>
    <t xml:space="preserve">Орех седой светлый </t>
  </si>
  <si>
    <t>CC9049</t>
  </si>
  <si>
    <t xml:space="preserve">Орех темный </t>
  </si>
  <si>
    <t>CC8027</t>
  </si>
  <si>
    <t>Лимба жемчужная</t>
  </si>
  <si>
    <t>MCS0545753</t>
  </si>
  <si>
    <t>Дуб выбеленный</t>
  </si>
  <si>
    <t>CC8072</t>
  </si>
  <si>
    <t>Синга жемчуг</t>
  </si>
  <si>
    <t>MCD05021</t>
  </si>
  <si>
    <t>Венге мали натур</t>
  </si>
  <si>
    <t>MCN07055</t>
  </si>
  <si>
    <t>Патина ясень 25</t>
  </si>
  <si>
    <t>MCN05049</t>
  </si>
  <si>
    <t>Патина венге 44</t>
  </si>
  <si>
    <t>MCN05052</t>
  </si>
  <si>
    <t>Патина ясень 27</t>
  </si>
  <si>
    <t>MCN06059</t>
  </si>
  <si>
    <t>Патина ясень 28</t>
  </si>
  <si>
    <t>MCN06061</t>
  </si>
  <si>
    <t>Синга шампань</t>
  </si>
  <si>
    <t>MCD05076</t>
  </si>
  <si>
    <t>Ясень белый</t>
  </si>
  <si>
    <t>1102</t>
  </si>
  <si>
    <t>Венге темный тангенс</t>
  </si>
  <si>
    <t>CC8085</t>
  </si>
  <si>
    <t>Н. Ореховый дубослив</t>
  </si>
  <si>
    <t>24454</t>
  </si>
  <si>
    <t>Н. Дуб сонома светлый</t>
  </si>
  <si>
    <t>2774</t>
  </si>
  <si>
    <t>Н. Орех светлый</t>
  </si>
  <si>
    <t>232</t>
  </si>
  <si>
    <t>Н. Патина Бирюза</t>
  </si>
  <si>
    <t>П338007</t>
  </si>
  <si>
    <t>Н. Фисташка</t>
  </si>
  <si>
    <t>ZB000820</t>
  </si>
  <si>
    <t>Н. Магнолия</t>
  </si>
  <si>
    <t>TP800UP</t>
  </si>
  <si>
    <t>Н. Фиолет</t>
  </si>
  <si>
    <t>TP803UP</t>
  </si>
  <si>
    <t>Н. Графит</t>
  </si>
  <si>
    <t>TP810UP</t>
  </si>
  <si>
    <t>Н. Бланж</t>
  </si>
  <si>
    <t>TP811UP</t>
  </si>
  <si>
    <t>Н. Пастель молочная горизонт</t>
  </si>
  <si>
    <t>MCH77501</t>
  </si>
  <si>
    <t>Н. Пастель латте горизонт</t>
  </si>
  <si>
    <t>MCH77504</t>
  </si>
  <si>
    <t>Н. Реалвуд белый горизонт</t>
  </si>
  <si>
    <t>MCH77514</t>
  </si>
  <si>
    <t>Н. Реалвуд крем горизонт</t>
  </si>
  <si>
    <t>MCH77516</t>
  </si>
  <si>
    <t>Н. Реалвуд латте горизонт</t>
  </si>
  <si>
    <t>MCH77517</t>
  </si>
  <si>
    <t>Н. Реалвуд грей горизонт</t>
  </si>
  <si>
    <t>MCH77519</t>
  </si>
  <si>
    <t>Н. Стр. вен. крем</t>
  </si>
  <si>
    <t>MCH77530</t>
  </si>
  <si>
    <t>Н. Стр. вен. фисташка</t>
  </si>
  <si>
    <t>MCN07079</t>
  </si>
  <si>
    <t>Н. Платан Маджента</t>
  </si>
  <si>
    <t>CC5024</t>
  </si>
  <si>
    <t>Н. Тополь айвори</t>
  </si>
  <si>
    <t>CC0573</t>
  </si>
  <si>
    <t>Н. Тополь скай</t>
  </si>
  <si>
    <t>CC0571</t>
  </si>
  <si>
    <t>Н. Тополь грей</t>
  </si>
  <si>
    <t>CC0570</t>
  </si>
  <si>
    <t>Н. Дуб бирюза</t>
  </si>
  <si>
    <t>MCH77548</t>
  </si>
  <si>
    <t>М. Супермат кофе</t>
  </si>
  <si>
    <t>MCH78910</t>
  </si>
  <si>
    <t>М. Супермат бирюза</t>
  </si>
  <si>
    <t>MCH78911</t>
  </si>
  <si>
    <t>М. Супермат шардоне</t>
  </si>
  <si>
    <t>MCH78912</t>
  </si>
  <si>
    <t>М. Супермат олива</t>
  </si>
  <si>
    <t>MCH78913</t>
  </si>
  <si>
    <t>М. Супермат джелато</t>
  </si>
  <si>
    <t>MCH78914</t>
  </si>
  <si>
    <t>М. Супермат капучино</t>
  </si>
  <si>
    <t>MCH78918</t>
  </si>
  <si>
    <t>М. Супермат грин</t>
  </si>
  <si>
    <t>MCH78920</t>
  </si>
  <si>
    <t>М. Супермат графит</t>
  </si>
  <si>
    <t>MCH78922</t>
  </si>
  <si>
    <t>М. Супермат макиато</t>
  </si>
  <si>
    <t>MCH78924</t>
  </si>
  <si>
    <t>М. Супермат фисташка</t>
  </si>
  <si>
    <t>MCH78925</t>
  </si>
  <si>
    <t xml:space="preserve">М. Супермат мокко </t>
  </si>
  <si>
    <t>MCH78926</t>
  </si>
  <si>
    <t>М. Софт белый</t>
  </si>
  <si>
    <t>MCD05055</t>
  </si>
  <si>
    <t>М. Платина шагрень 40</t>
  </si>
  <si>
    <t>CC0540</t>
  </si>
  <si>
    <t>М. Бизе шагрень 41</t>
  </si>
  <si>
    <t>CC0541</t>
  </si>
  <si>
    <t>М. Квазар крем 30</t>
  </si>
  <si>
    <t>CC5030</t>
  </si>
  <si>
    <t>М. Осина перламутр 35</t>
  </si>
  <si>
    <t>CC5035</t>
  </si>
  <si>
    <t>М. Осина крем 36</t>
  </si>
  <si>
    <t>CC5036</t>
  </si>
  <si>
    <t>М. Барс Полярный 37</t>
  </si>
  <si>
    <t>CC5037</t>
  </si>
  <si>
    <t>М. Квазар перламутр 29</t>
  </si>
  <si>
    <t>CC5029</t>
  </si>
  <si>
    <t>М. Холст Шампань</t>
  </si>
  <si>
    <t>RV78533</t>
  </si>
  <si>
    <t>М. Холст Платина</t>
  </si>
  <si>
    <t>RV78534</t>
  </si>
  <si>
    <t>М. Супермат панакота</t>
  </si>
  <si>
    <t>MCH 78916</t>
  </si>
  <si>
    <t>М. Текстура белая</t>
  </si>
  <si>
    <t>CC5050</t>
  </si>
  <si>
    <t>М. РоялВуд Арктик</t>
  </si>
  <si>
    <t>CC5007</t>
  </si>
  <si>
    <t>М. РоялВуд Белый</t>
  </si>
  <si>
    <t>CC5005</t>
  </si>
  <si>
    <t>М. РоялВуд Графит</t>
  </si>
  <si>
    <t>CC5095</t>
  </si>
  <si>
    <t>М. РоялВуд Кофе</t>
  </si>
  <si>
    <t>CC5010</t>
  </si>
  <si>
    <t>М. РоялВуд Крем</t>
  </si>
  <si>
    <t>CC5098</t>
  </si>
  <si>
    <t>М. РоялВуд Синий</t>
  </si>
  <si>
    <t>CC5096</t>
  </si>
  <si>
    <t>М. Рельеф пастель</t>
  </si>
  <si>
    <t>MCA054072</t>
  </si>
  <si>
    <t>М. Роялвуд Джинс</t>
  </si>
  <si>
    <t>СС5094</t>
  </si>
  <si>
    <t>М. Силк Азур</t>
  </si>
  <si>
    <t>MST51942</t>
  </si>
  <si>
    <t>М. Силк Гранат</t>
  </si>
  <si>
    <t>MST51950</t>
  </si>
  <si>
    <t>М. Силк Крем</t>
  </si>
  <si>
    <t>MST51946</t>
  </si>
  <si>
    <t>М. Силк Куантро</t>
  </si>
  <si>
    <t>MST51939</t>
  </si>
  <si>
    <t>М. Силк Минт</t>
  </si>
  <si>
    <t>MST51945</t>
  </si>
  <si>
    <t>М. Силк Тирамису</t>
  </si>
  <si>
    <t>MST51923</t>
  </si>
  <si>
    <t>М. Силк Титан</t>
  </si>
  <si>
    <t>MST51926</t>
  </si>
  <si>
    <t>М. Силк Топаз</t>
  </si>
  <si>
    <t>MST51921</t>
  </si>
  <si>
    <t>М. Силк Айсберг</t>
  </si>
  <si>
    <t>MST51934</t>
  </si>
  <si>
    <t>М. Силк Маус</t>
  </si>
  <si>
    <t>MST51931</t>
  </si>
  <si>
    <t>М. Силк Оникс</t>
  </si>
  <si>
    <t>MST51930</t>
  </si>
  <si>
    <t>М. Силк Жасмин</t>
  </si>
  <si>
    <t>MST51922</t>
  </si>
  <si>
    <t>М. Акация Европейская</t>
  </si>
  <si>
    <t>8154</t>
  </si>
  <si>
    <t>М. Бетон светлый</t>
  </si>
  <si>
    <t>8048</t>
  </si>
  <si>
    <t>М. Бетон темный</t>
  </si>
  <si>
    <t>8049</t>
  </si>
  <si>
    <t>М. Дуб европ. Серый</t>
  </si>
  <si>
    <t>8112-5</t>
  </si>
  <si>
    <t>М. Дуб Филадельфия Коньяк</t>
  </si>
  <si>
    <t>8004</t>
  </si>
  <si>
    <t>М. Ильм Европейский</t>
  </si>
  <si>
    <t>8192</t>
  </si>
  <si>
    <t>М. Клен Экрю</t>
  </si>
  <si>
    <t>8030</t>
  </si>
  <si>
    <t>М. Орех Мраморный</t>
  </si>
  <si>
    <t>8034</t>
  </si>
  <si>
    <t>М. Орех Орлеан</t>
  </si>
  <si>
    <t>8033</t>
  </si>
  <si>
    <t>М. Рустик Натур</t>
  </si>
  <si>
    <t>8105</t>
  </si>
  <si>
    <t>М. Рустик Соломенный</t>
  </si>
  <si>
    <t>8107</t>
  </si>
  <si>
    <t>М. Сосна Винтаж</t>
  </si>
  <si>
    <t>8045-5</t>
  </si>
  <si>
    <t>М. Сосна Прованс</t>
  </si>
  <si>
    <t>185213</t>
  </si>
  <si>
    <t>М. Стоун Крем</t>
  </si>
  <si>
    <t>77565</t>
  </si>
  <si>
    <t>М. Штукатурка Серая</t>
  </si>
  <si>
    <t>8101</t>
  </si>
  <si>
    <t>М. Ясень ривьера айс</t>
  </si>
  <si>
    <t>8044</t>
  </si>
  <si>
    <t>М. Ясень ривьера грей</t>
  </si>
  <si>
    <t>8029</t>
  </si>
  <si>
    <t>М. Ясень ривьера крем</t>
  </si>
  <si>
    <t>8028</t>
  </si>
  <si>
    <t>М. Ясень Японский</t>
  </si>
  <si>
    <t>8164</t>
  </si>
  <si>
    <t>М. ВудДуб Белый</t>
  </si>
  <si>
    <t>СС5520</t>
  </si>
  <si>
    <t>М. ВудДуб Голубой</t>
  </si>
  <si>
    <t>CC5529</t>
  </si>
  <si>
    <t>М. ВудДуб Графит</t>
  </si>
  <si>
    <t>CC5531</t>
  </si>
  <si>
    <t>М. ВудДуб Кофе</t>
  </si>
  <si>
    <t>CC5527</t>
  </si>
  <si>
    <t>М. ВудДуб Светлый</t>
  </si>
  <si>
    <t>CC5526</t>
  </si>
  <si>
    <t>М. ВудДуб Серый</t>
  </si>
  <si>
    <t>CC5528</t>
  </si>
  <si>
    <t>М. Синхр. Айсберг</t>
  </si>
  <si>
    <t>MSP01290</t>
  </si>
  <si>
    <t>М. Синхр. Графит</t>
  </si>
  <si>
    <t>MSP01288</t>
  </si>
  <si>
    <t>М. Синхр. Грей Патина</t>
  </si>
  <si>
    <t>MSP01287</t>
  </si>
  <si>
    <t>М. Синхр. Корсика</t>
  </si>
  <si>
    <t>MSP01299</t>
  </si>
  <si>
    <t>М. Синхр. Маус</t>
  </si>
  <si>
    <t>MSP01293</t>
  </si>
  <si>
    <t>М. Синхр. Палермо</t>
  </si>
  <si>
    <t>MSP01296</t>
  </si>
  <si>
    <t>М. Синхр. Санторини</t>
  </si>
  <si>
    <t>MSP01294</t>
  </si>
  <si>
    <t>М. Синхр. Титан</t>
  </si>
  <si>
    <t>MSP01292</t>
  </si>
  <si>
    <t>М. Бетон голубой</t>
  </si>
  <si>
    <t>8131</t>
  </si>
  <si>
    <t>К. Мрамор Шампань</t>
  </si>
  <si>
    <t>Глянцевая</t>
  </si>
  <si>
    <t>2003</t>
  </si>
  <si>
    <t>Фиалка глянец</t>
  </si>
  <si>
    <t>MGG54502</t>
  </si>
  <si>
    <t>Ваниль глянец</t>
  </si>
  <si>
    <t>MCM0007003G</t>
  </si>
  <si>
    <t>Черный глянец</t>
  </si>
  <si>
    <t>MAM0516003G</t>
  </si>
  <si>
    <t>Баклажан глянец</t>
  </si>
  <si>
    <t>MAM0515003G</t>
  </si>
  <si>
    <t>Белый глянец</t>
  </si>
  <si>
    <t>MCM0019003G</t>
  </si>
  <si>
    <t>Волна металлик глянец</t>
  </si>
  <si>
    <t>Металлик</t>
  </si>
  <si>
    <t>910463</t>
  </si>
  <si>
    <t>Фиолетовый металлик глянец</t>
  </si>
  <si>
    <t>D8001001M</t>
  </si>
  <si>
    <t>Черный металлик глянец</t>
  </si>
  <si>
    <t>D5010001M</t>
  </si>
  <si>
    <t>Белый металлик глянец</t>
  </si>
  <si>
    <t>D4151001M</t>
  </si>
  <si>
    <t>Пастель фиолет металлик глянец</t>
  </si>
  <si>
    <t>D1021001M</t>
  </si>
  <si>
    <t>Индиго металлик глянец</t>
  </si>
  <si>
    <t>D8004001M</t>
  </si>
  <si>
    <t>М. Макиотти</t>
  </si>
  <si>
    <t>SG234</t>
  </si>
  <si>
    <t>М. Омела</t>
  </si>
  <si>
    <t>SG132</t>
  </si>
  <si>
    <t>М. Арабеска Блэк</t>
  </si>
  <si>
    <t>AT8753</t>
  </si>
  <si>
    <t>М. Арабеска Сильвер</t>
  </si>
  <si>
    <t>AT8751</t>
  </si>
  <si>
    <t>М. Galaxy Cinnamon</t>
  </si>
  <si>
    <t>GMG754868</t>
  </si>
  <si>
    <t>S000</t>
  </si>
  <si>
    <t>М. Крем глянец</t>
  </si>
  <si>
    <t>Глянцевая люкс</t>
  </si>
  <si>
    <t>DT-2126-GL</t>
  </si>
  <si>
    <t>К. Океанская синь</t>
  </si>
  <si>
    <t>GL19</t>
  </si>
  <si>
    <t>К. Графит глянец</t>
  </si>
  <si>
    <t>YG7023-06</t>
  </si>
  <si>
    <t>Сирень глянец</t>
  </si>
  <si>
    <t>MCM0018003G</t>
  </si>
  <si>
    <t>Yellow River</t>
  </si>
  <si>
    <t>MCM0031003G</t>
  </si>
  <si>
    <t>Deep purple</t>
  </si>
  <si>
    <t>MCM0030003G</t>
  </si>
  <si>
    <t>Эбен глянец</t>
  </si>
  <si>
    <t>MCW0068003G</t>
  </si>
  <si>
    <t>Яблоко глянец</t>
  </si>
  <si>
    <t>MCS051103G</t>
  </si>
  <si>
    <t>Неон глянец</t>
  </si>
  <si>
    <t>MGG54501</t>
  </si>
  <si>
    <t>Фиолетовый глянец</t>
  </si>
  <si>
    <t>MCM0503703</t>
  </si>
  <si>
    <t>Капучино глянец</t>
  </si>
  <si>
    <t>MAM0512003G</t>
  </si>
  <si>
    <t>Мокко глянец</t>
  </si>
  <si>
    <t>MAM0511003G</t>
  </si>
  <si>
    <t>Ветка сакуры глянец</t>
  </si>
  <si>
    <t>SP51425</t>
  </si>
  <si>
    <t>Сизый глянец</t>
  </si>
  <si>
    <t>MCM0011003G</t>
  </si>
  <si>
    <t xml:space="preserve">М. Белый гл. Арктика </t>
  </si>
  <si>
    <t>CC 3004</t>
  </si>
  <si>
    <t>Сирень шагрень</t>
  </si>
  <si>
    <t>Матовая люкс (акция)</t>
  </si>
  <si>
    <t>MCM0018091</t>
  </si>
  <si>
    <t>Голубая шагрень</t>
  </si>
  <si>
    <t>MCM0010091</t>
  </si>
  <si>
    <t>Штрокс коричневый</t>
  </si>
  <si>
    <t>MCW0049007</t>
  </si>
  <si>
    <t>Синга бронза</t>
  </si>
  <si>
    <t>MCD05023</t>
  </si>
  <si>
    <t>Синга пурпур</t>
  </si>
  <si>
    <t>MCD05022</t>
  </si>
  <si>
    <t>Пурпур шагрень</t>
  </si>
  <si>
    <t>MCD05026</t>
  </si>
  <si>
    <t>Патина ясень 21</t>
  </si>
  <si>
    <t>MCN05040</t>
  </si>
  <si>
    <t>Сатин бежевый</t>
  </si>
  <si>
    <t>51698A</t>
  </si>
  <si>
    <t>Н. Пастель мокко горизонт</t>
  </si>
  <si>
    <t>MCH77507</t>
  </si>
  <si>
    <t>Н. Платан черный</t>
  </si>
  <si>
    <t>CC5025</t>
  </si>
  <si>
    <t>Н. Браш грей</t>
  </si>
  <si>
    <t>MCH77559</t>
  </si>
  <si>
    <t>М. Шампань шагрень 43</t>
  </si>
  <si>
    <t>CC0543</t>
  </si>
  <si>
    <t>М. Cleopatra</t>
  </si>
  <si>
    <t>GMM77752</t>
  </si>
  <si>
    <t>М. Керамика</t>
  </si>
  <si>
    <t>MCN07077</t>
  </si>
  <si>
    <t>М. Ясень серебро</t>
  </si>
  <si>
    <t>MCN07083</t>
  </si>
  <si>
    <t>М. Дуб Романо 80</t>
  </si>
  <si>
    <t>CC0080</t>
  </si>
  <si>
    <t>М. Сплит какао</t>
  </si>
  <si>
    <t>MCH77572</t>
  </si>
  <si>
    <t>М. Патина стр. мокко</t>
  </si>
  <si>
    <t>MCH77540</t>
  </si>
  <si>
    <t>М. Штукатурка Графит</t>
  </si>
  <si>
    <t>Распродажа</t>
  </si>
  <si>
    <t>CC8109</t>
  </si>
  <si>
    <t xml:space="preserve">Хризантемы гламур </t>
  </si>
  <si>
    <t>CC5062</t>
  </si>
  <si>
    <t xml:space="preserve">Орех седой темный </t>
  </si>
  <si>
    <t>CC9048</t>
  </si>
  <si>
    <t>Медный шпон</t>
  </si>
  <si>
    <t>FMP47001R</t>
  </si>
  <si>
    <t>Астра черная</t>
  </si>
  <si>
    <t>92007</t>
  </si>
  <si>
    <t>Астра рыжая</t>
  </si>
  <si>
    <t>92005</t>
  </si>
  <si>
    <t>Н. Риф желтый</t>
  </si>
  <si>
    <t>3176612</t>
  </si>
  <si>
    <t>Н. Риф лайм</t>
  </si>
  <si>
    <t>3089612</t>
  </si>
  <si>
    <t>Н. Дуб макасар</t>
  </si>
  <si>
    <t>27404</t>
  </si>
  <si>
    <t>Н. Дуб пасадена</t>
  </si>
  <si>
    <t>1970</t>
  </si>
  <si>
    <t>Н. Дуб мелвил</t>
  </si>
  <si>
    <t>555</t>
  </si>
  <si>
    <t>Н. Лиственница темная</t>
  </si>
  <si>
    <t>24586</t>
  </si>
  <si>
    <t>Н. Крокодил персиковый</t>
  </si>
  <si>
    <t>70201</t>
  </si>
  <si>
    <t>М. Венге Светлый Горизонт 02</t>
  </si>
  <si>
    <t>CC8002</t>
  </si>
  <si>
    <t>М. Вельвет Пурпур</t>
  </si>
  <si>
    <t>RV78519</t>
  </si>
  <si>
    <t>М. Дуб Филадельфия Графит</t>
  </si>
  <si>
    <t>8006</t>
  </si>
  <si>
    <t>М. Статус Коньяк</t>
  </si>
  <si>
    <t>8000-5</t>
  </si>
  <si>
    <t xml:space="preserve"> ОПТ от 03.06.2024 г. </t>
  </si>
  <si>
    <t xml:space="preserve">Фасады (Сити, Лжевыборка, София, Европа, Диана, Валма,Веста,Бриз,Муза,Лора, Стелла,Муссон,Элизе,Эхо), а также эскизы с выборкой возможно оклеить суперматовыми плёнками (и пленками без текстуры) ТОЛЬКО при заказе услуги "Покрытие матовым лаком" Стоимость: +2000руб./кв.м. к стоимости любой фрезеровки </t>
  </si>
  <si>
    <t xml:space="preserve">Оптовый прайс на фасады в пленке ПВХ "ЛИК"                 </t>
  </si>
  <si>
    <t xml:space="preserve">КАТЕГОРИЯ 2  </t>
  </si>
  <si>
    <t>Феникс, Версаль, Лжевыборка, Леон, Рио, Венеция, Сити-19, Ланос, Неаполь, Гера, Лайн-19, Модерн2-19, Фортуна-19, Квадро плюс19, Веста, Эхо, Калипсо</t>
  </si>
  <si>
    <t>Ника, Ника 2, Камея, Виктория, Афина, Афина 2, Афина плюс, Афина 2 плюс, Верона, София, Европа, Диана, Модерн19, Неаполь19 , Валма, Муза, Лора, Стелла, Элизе, Муссон, Бриз, Зефир, Бора</t>
  </si>
  <si>
    <t>от 18.11.2024</t>
  </si>
  <si>
    <t>Покрытие матовым лаком +2200 руб./кв.м. Патина (бриллиант,розовое золото, никель) +400 руб./кв.м к стоимости патины указанной в прайсе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</si>
</sst>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i/>
      <sz val="18"/>
      <name val="Arial Cyr"/>
      <charset val="204"/>
    </font>
    <font>
      <b/>
      <sz val="10"/>
      <name val="Arial Cyr"/>
      <charset val="204"/>
    </font>
    <font>
      <b/>
      <i/>
      <sz val="9"/>
      <name val="Arial Cyr"/>
      <charset val="204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8"/>
      <color indexed="63"/>
      <name val="Arial"/>
      <family val="2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42">
    <xf numFmtId="0" fontId="0" fillId="0" borderId="0" xfId="0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2" xfId="0" applyFont="1" applyBorder="1"/>
    <xf numFmtId="0" fontId="7" fillId="0" borderId="1" xfId="0" applyNumberFormat="1" applyFont="1" applyBorder="1"/>
    <xf numFmtId="0" fontId="7" fillId="0" borderId="2" xfId="0" applyNumberFormat="1" applyFont="1" applyBorder="1"/>
    <xf numFmtId="1" fontId="7" fillId="0" borderId="0" xfId="0" applyNumberFormat="1" applyFont="1" applyBorder="1"/>
    <xf numFmtId="1" fontId="7" fillId="0" borderId="0" xfId="0" applyNumberFormat="1" applyFont="1"/>
    <xf numFmtId="0" fontId="7" fillId="0" borderId="0" xfId="0" applyFont="1" applyAlignment="1">
      <alignment horizontal="center" wrapText="1"/>
    </xf>
    <xf numFmtId="0" fontId="0" fillId="0" borderId="0" xfId="0"/>
    <xf numFmtId="0" fontId="5" fillId="2" borderId="12" xfId="1" applyNumberFormat="1" applyFont="1" applyFill="1" applyBorder="1" applyAlignment="1">
      <alignment horizontal="left" vertical="top"/>
    </xf>
    <xf numFmtId="0" fontId="6" fillId="2" borderId="12" xfId="1" applyNumberFormat="1" applyFont="1" applyFill="1" applyBorder="1" applyAlignment="1">
      <alignment horizontal="left" vertical="top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/>
    <xf numFmtId="1" fontId="7" fillId="0" borderId="1" xfId="0" applyNumberFormat="1" applyFont="1" applyFill="1" applyBorder="1"/>
    <xf numFmtId="0" fontId="7" fillId="0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/>
    <xf numFmtId="1" fontId="7" fillId="0" borderId="2" xfId="0" applyNumberFormat="1" applyFont="1" applyFill="1" applyBorder="1"/>
    <xf numFmtId="0" fontId="7" fillId="0" borderId="6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/>
    <xf numFmtId="1" fontId="7" fillId="0" borderId="3" xfId="0" applyNumberFormat="1" applyFont="1" applyFill="1" applyBorder="1"/>
    <xf numFmtId="0" fontId="7" fillId="0" borderId="1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1" fontId="0" fillId="0" borderId="1" xfId="0" applyNumberFormat="1" applyBorder="1"/>
    <xf numFmtId="1" fontId="7" fillId="0" borderId="2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center"/>
    </xf>
    <xf numFmtId="0" fontId="8" fillId="5" borderId="13" xfId="0" applyFont="1" applyFill="1" applyBorder="1" applyAlignment="1">
      <alignment wrapText="1"/>
    </xf>
    <xf numFmtId="0" fontId="0" fillId="0" borderId="14" xfId="0" applyBorder="1"/>
    <xf numFmtId="0" fontId="8" fillId="5" borderId="20" xfId="0" applyFont="1" applyFill="1" applyBorder="1" applyAlignment="1">
      <alignment vertical="top" wrapText="1"/>
    </xf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23" xfId="0" applyBorder="1"/>
    <xf numFmtId="0" fontId="0" fillId="0" borderId="19" xfId="0" applyBorder="1"/>
    <xf numFmtId="0" fontId="7" fillId="0" borderId="17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 indent="5"/>
    </xf>
    <xf numFmtId="0" fontId="1" fillId="3" borderId="14" xfId="0" applyFont="1" applyFill="1" applyBorder="1" applyAlignment="1">
      <alignment horizontal="left" vertical="center" indent="5"/>
    </xf>
    <xf numFmtId="0" fontId="3" fillId="6" borderId="13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0" fillId="6" borderId="14" xfId="0" applyFill="1" applyBorder="1"/>
    <xf numFmtId="0" fontId="0" fillId="6" borderId="27" xfId="0" applyFill="1" applyBorder="1"/>
    <xf numFmtId="0" fontId="8" fillId="6" borderId="13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wrapText="1"/>
    </xf>
    <xf numFmtId="0" fontId="8" fillId="6" borderId="20" xfId="0" applyFont="1" applyFill="1" applyBorder="1" applyAlignment="1">
      <alignment vertical="top" wrapText="1"/>
    </xf>
    <xf numFmtId="0" fontId="0" fillId="6" borderId="21" xfId="0" applyFill="1" applyBorder="1"/>
    <xf numFmtId="0" fontId="0" fillId="6" borderId="25" xfId="0" applyFill="1" applyBorder="1"/>
    <xf numFmtId="0" fontId="0" fillId="6" borderId="22" xfId="0" applyFill="1" applyBorder="1"/>
    <xf numFmtId="0" fontId="0" fillId="6" borderId="0" xfId="0" applyFill="1" applyBorder="1"/>
    <xf numFmtId="0" fontId="0" fillId="6" borderId="31" xfId="0" applyFill="1" applyBorder="1"/>
    <xf numFmtId="0" fontId="0" fillId="6" borderId="23" xfId="0" applyFill="1" applyBorder="1"/>
    <xf numFmtId="0" fontId="0" fillId="6" borderId="19" xfId="0" applyFill="1" applyBorder="1"/>
    <xf numFmtId="0" fontId="0" fillId="6" borderId="26" xfId="0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 indent="32"/>
    </xf>
    <xf numFmtId="0" fontId="8" fillId="6" borderId="16" xfId="0" applyFont="1" applyFill="1" applyBorder="1" applyAlignment="1">
      <alignment horizontal="left" vertical="center" indent="32"/>
    </xf>
    <xf numFmtId="0" fontId="8" fillId="6" borderId="17" xfId="0" applyFont="1" applyFill="1" applyBorder="1" applyAlignment="1">
      <alignment horizontal="left" vertical="center" indent="32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left" vertical="center" indent="26"/>
    </xf>
    <xf numFmtId="0" fontId="2" fillId="6" borderId="14" xfId="0" applyFont="1" applyFill="1" applyBorder="1" applyAlignment="1">
      <alignment horizontal="left" vertical="center" indent="26"/>
    </xf>
    <xf numFmtId="0" fontId="2" fillId="6" borderId="27" xfId="0" applyFont="1" applyFill="1" applyBorder="1" applyAlignment="1">
      <alignment horizontal="left" vertical="center" indent="26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6</xdr:col>
      <xdr:colOff>988695</xdr:colOff>
      <xdr:row>6</xdr:row>
      <xdr:rowOff>95297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" y="0"/>
          <a:ext cx="6690360" cy="1101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262618</xdr:colOff>
      <xdr:row>7</xdr:row>
      <xdr:rowOff>141242</xdr:rowOff>
    </xdr:from>
    <xdr:to>
      <xdr:col>20</xdr:col>
      <xdr:colOff>133622</xdr:colOff>
      <xdr:row>37</xdr:row>
      <xdr:rowOff>111306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00000000-0008-0000-05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00875" y="1284242"/>
          <a:ext cx="7937318" cy="5924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284388</xdr:colOff>
      <xdr:row>37</xdr:row>
      <xdr:rowOff>43542</xdr:rowOff>
    </xdr:from>
    <xdr:to>
      <xdr:col>20</xdr:col>
      <xdr:colOff>170088</xdr:colOff>
      <xdr:row>66</xdr:row>
      <xdr:rowOff>32657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id="{00000000-0008-0000-05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22645" y="7141028"/>
          <a:ext cx="7952014" cy="403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312964</xdr:colOff>
      <xdr:row>66</xdr:row>
      <xdr:rowOff>87086</xdr:rowOff>
    </xdr:from>
    <xdr:to>
      <xdr:col>16</xdr:col>
      <xdr:colOff>74839</xdr:colOff>
      <xdr:row>107</xdr:row>
      <xdr:rowOff>66675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id="{00000000-0008-0000-05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51221" y="11234057"/>
          <a:ext cx="5346247" cy="75342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552450</xdr:colOff>
      <xdr:row>66</xdr:row>
      <xdr:rowOff>34018</xdr:rowOff>
    </xdr:from>
    <xdr:to>
      <xdr:col>25</xdr:col>
      <xdr:colOff>304800</xdr:colOff>
      <xdr:row>108</xdr:row>
      <xdr:rowOff>99332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id="{00000000-0008-0000-05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254593" y="11180989"/>
          <a:ext cx="5957207" cy="778328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548640</xdr:colOff>
      <xdr:row>33</xdr:row>
      <xdr:rowOff>129540</xdr:rowOff>
    </xdr:to>
    <xdr:pic>
      <xdr:nvPicPr>
        <xdr:cNvPr id="2080" name="Picture 2">
          <a:extLst>
            <a:ext uri="{FF2B5EF4-FFF2-40B4-BE49-F238E27FC236}">
              <a16:creationId xmlns:a16="http://schemas.microsoft.com/office/drawing/2014/main" id="{00000000-0008-0000-06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35040" cy="6164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</xdr:colOff>
      <xdr:row>32</xdr:row>
      <xdr:rowOff>68580</xdr:rowOff>
    </xdr:to>
    <xdr:pic>
      <xdr:nvPicPr>
        <xdr:cNvPr id="5143" name="Picture 5">
          <a:extLst>
            <a:ext uri="{FF2B5EF4-FFF2-40B4-BE49-F238E27FC236}">
              <a16:creationId xmlns:a16="http://schemas.microsoft.com/office/drawing/2014/main" id="{00000000-0008-0000-0700-00001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49340" cy="5920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22860</xdr:colOff>
      <xdr:row>32</xdr:row>
      <xdr:rowOff>53340</xdr:rowOff>
    </xdr:to>
    <xdr:pic>
      <xdr:nvPicPr>
        <xdr:cNvPr id="6167" name="Picture 7">
          <a:extLst>
            <a:ext uri="{FF2B5EF4-FFF2-40B4-BE49-F238E27FC236}">
              <a16:creationId xmlns:a16="http://schemas.microsoft.com/office/drawing/2014/main" id="{00000000-0008-0000-0800-00001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18860" cy="590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40</xdr:row>
      <xdr:rowOff>15240</xdr:rowOff>
    </xdr:to>
    <xdr:pic>
      <xdr:nvPicPr>
        <xdr:cNvPr id="7191" name="Picture 9">
          <a:extLst>
            <a:ext uri="{FF2B5EF4-FFF2-40B4-BE49-F238E27FC236}">
              <a16:creationId xmlns:a16="http://schemas.microsoft.com/office/drawing/2014/main" id="{00000000-0008-0000-0900-00001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19800" cy="7330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175260</xdr:colOff>
      <xdr:row>30</xdr:row>
      <xdr:rowOff>60960</xdr:rowOff>
    </xdr:to>
    <xdr:pic>
      <xdr:nvPicPr>
        <xdr:cNvPr id="3097" name="Picture 2">
          <a:extLst>
            <a:ext uri="{FF2B5EF4-FFF2-40B4-BE49-F238E27FC236}">
              <a16:creationId xmlns:a16="http://schemas.microsoft.com/office/drawing/2014/main" id="{00000000-0008-0000-0A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61660" cy="554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533400</xdr:colOff>
      <xdr:row>30</xdr:row>
      <xdr:rowOff>114300</xdr:rowOff>
    </xdr:to>
    <xdr:pic>
      <xdr:nvPicPr>
        <xdr:cNvPr id="4121" name="Picture 2">
          <a:extLst>
            <a:ext uri="{FF2B5EF4-FFF2-40B4-BE49-F238E27FC236}">
              <a16:creationId xmlns:a16="http://schemas.microsoft.com/office/drawing/2014/main" id="{00000000-0008-0000-0B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10200" cy="560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67" workbookViewId="0">
      <selection activeCell="C17" sqref="C17:I18"/>
    </sheetView>
  </sheetViews>
  <sheetFormatPr defaultRowHeight="14.4" x14ac:dyDescent="0.3"/>
  <cols>
    <col min="1" max="1" width="31.6640625" customWidth="1"/>
    <col min="2" max="2" width="6.33203125" customWidth="1"/>
  </cols>
  <sheetData>
    <row r="1" spans="1:9" ht="48.75" customHeight="1" thickBot="1" x14ac:dyDescent="0.35">
      <c r="A1" s="61" t="s">
        <v>61</v>
      </c>
      <c r="B1" s="62"/>
      <c r="C1" s="62"/>
      <c r="D1" s="62"/>
      <c r="E1" s="62"/>
      <c r="F1" s="62"/>
      <c r="G1" s="62"/>
      <c r="H1" s="62"/>
      <c r="I1" s="62"/>
    </row>
    <row r="2" spans="1:9" ht="53.4" x14ac:dyDescent="0.3">
      <c r="A2" s="7" t="s">
        <v>89</v>
      </c>
      <c r="B2" s="16" t="s">
        <v>0</v>
      </c>
      <c r="C2" s="16" t="s">
        <v>1</v>
      </c>
      <c r="D2" s="16" t="s">
        <v>2</v>
      </c>
      <c r="E2" s="16" t="s">
        <v>3</v>
      </c>
      <c r="F2" s="4" t="s">
        <v>66</v>
      </c>
      <c r="G2" s="16" t="s">
        <v>4</v>
      </c>
      <c r="H2" s="16" t="s">
        <v>5</v>
      </c>
      <c r="I2" s="16" t="s">
        <v>68</v>
      </c>
    </row>
    <row r="3" spans="1:9" x14ac:dyDescent="0.3">
      <c r="A3" s="8" t="s">
        <v>6</v>
      </c>
      <c r="B3" s="1" t="s">
        <v>7</v>
      </c>
      <c r="C3" s="1"/>
      <c r="D3" s="1"/>
      <c r="E3" s="1"/>
      <c r="F3" s="1"/>
      <c r="G3" s="1"/>
      <c r="H3" s="1"/>
      <c r="I3" s="1"/>
    </row>
    <row r="4" spans="1:9" x14ac:dyDescent="0.3">
      <c r="A4" s="8" t="s">
        <v>8</v>
      </c>
      <c r="B4" s="1" t="s">
        <v>7</v>
      </c>
      <c r="C4" s="2"/>
      <c r="D4" s="1"/>
      <c r="E4" s="1"/>
      <c r="F4" s="1"/>
      <c r="G4" s="1"/>
      <c r="H4" s="1"/>
      <c r="I4" s="1"/>
    </row>
    <row r="5" spans="1:9" ht="18.75" customHeight="1" thickBot="1" x14ac:dyDescent="0.35">
      <c r="A5" s="8" t="s">
        <v>9</v>
      </c>
      <c r="B5" s="1" t="s">
        <v>7</v>
      </c>
      <c r="C5" s="1"/>
      <c r="D5" s="1"/>
      <c r="E5" s="13"/>
      <c r="F5" s="14"/>
      <c r="G5" s="1"/>
      <c r="H5" s="1"/>
      <c r="I5" s="1"/>
    </row>
    <row r="6" spans="1:9" ht="39.75" customHeight="1" thickBot="1" x14ac:dyDescent="0.35">
      <c r="A6" s="63" t="s">
        <v>62</v>
      </c>
      <c r="B6" s="64"/>
      <c r="C6" s="64"/>
      <c r="D6" s="64"/>
      <c r="E6" s="64"/>
      <c r="F6" s="64"/>
      <c r="G6" s="64"/>
      <c r="H6" s="64"/>
      <c r="I6" s="64"/>
    </row>
    <row r="7" spans="1:9" x14ac:dyDescent="0.3">
      <c r="A7" s="8" t="s">
        <v>10</v>
      </c>
      <c r="B7" s="1" t="s">
        <v>7</v>
      </c>
      <c r="C7" s="1"/>
      <c r="D7" s="1"/>
      <c r="E7" s="13"/>
      <c r="F7" s="1"/>
      <c r="G7" s="1"/>
      <c r="H7" s="1"/>
      <c r="I7" s="1"/>
    </row>
    <row r="8" spans="1:9" x14ac:dyDescent="0.3">
      <c r="A8" s="8" t="s">
        <v>11</v>
      </c>
      <c r="B8" s="1" t="s">
        <v>7</v>
      </c>
      <c r="C8" s="1"/>
      <c r="D8" s="1"/>
      <c r="E8" s="13"/>
      <c r="F8" s="1"/>
      <c r="G8" s="1"/>
      <c r="H8" s="1"/>
      <c r="I8" s="1"/>
    </row>
    <row r="9" spans="1:9" x14ac:dyDescent="0.3">
      <c r="A9" s="8" t="s">
        <v>12</v>
      </c>
      <c r="B9" s="1" t="s">
        <v>7</v>
      </c>
      <c r="C9" s="1"/>
      <c r="D9" s="1"/>
      <c r="E9" s="13"/>
      <c r="F9" s="14"/>
      <c r="G9" s="1"/>
      <c r="H9" s="1"/>
      <c r="I9" s="1"/>
    </row>
    <row r="10" spans="1:9" x14ac:dyDescent="0.3">
      <c r="A10" s="8" t="s">
        <v>13</v>
      </c>
      <c r="B10" s="1" t="s">
        <v>7</v>
      </c>
      <c r="C10" s="1"/>
      <c r="D10" s="1"/>
      <c r="E10" s="13"/>
      <c r="F10" s="14"/>
      <c r="G10" s="1"/>
      <c r="H10" s="1"/>
      <c r="I10" s="1"/>
    </row>
    <row r="11" spans="1:9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</row>
    <row r="12" spans="1:9" x14ac:dyDescent="0.3">
      <c r="A12" s="8" t="s">
        <v>15</v>
      </c>
      <c r="B12" s="1" t="s">
        <v>16</v>
      </c>
      <c r="C12" s="1"/>
      <c r="D12" s="1"/>
      <c r="E12" s="13"/>
      <c r="F12" s="1"/>
      <c r="G12" s="1"/>
      <c r="H12" s="1"/>
      <c r="I12" s="1"/>
    </row>
    <row r="13" spans="1:9" x14ac:dyDescent="0.3">
      <c r="A13" s="8" t="s">
        <v>17</v>
      </c>
      <c r="B13" s="1" t="s">
        <v>16</v>
      </c>
      <c r="C13" s="1"/>
      <c r="D13" s="1"/>
      <c r="E13" s="13"/>
      <c r="F13" s="1"/>
      <c r="G13" s="1"/>
      <c r="H13" s="1"/>
      <c r="I13" s="1"/>
    </row>
    <row r="14" spans="1:9" x14ac:dyDescent="0.3">
      <c r="A14" s="8" t="s">
        <v>18</v>
      </c>
      <c r="B14" s="1" t="s">
        <v>16</v>
      </c>
      <c r="C14" s="1"/>
      <c r="D14" s="1"/>
      <c r="E14" s="13"/>
      <c r="F14" s="14"/>
      <c r="G14" s="1"/>
      <c r="H14" s="1"/>
      <c r="I14" s="1"/>
    </row>
    <row r="15" spans="1:9" ht="15" thickBot="1" x14ac:dyDescent="0.35">
      <c r="A15" s="8" t="s">
        <v>19</v>
      </c>
      <c r="B15" s="1" t="s">
        <v>16</v>
      </c>
      <c r="C15" s="1"/>
      <c r="D15" s="1"/>
      <c r="E15" s="13"/>
      <c r="F15" s="14"/>
      <c r="G15" s="1"/>
      <c r="H15" s="1"/>
      <c r="I15" s="1"/>
    </row>
    <row r="16" spans="1:9" ht="15" thickBot="1" x14ac:dyDescent="0.35">
      <c r="A16" s="69" t="s">
        <v>63</v>
      </c>
      <c r="B16" s="70"/>
      <c r="C16" s="70"/>
      <c r="D16" s="70"/>
      <c r="E16" s="70"/>
      <c r="F16" s="70"/>
      <c r="G16" s="70"/>
      <c r="H16" s="70"/>
      <c r="I16" s="70"/>
    </row>
    <row r="17" spans="1:9" x14ac:dyDescent="0.3">
      <c r="A17" s="8" t="s">
        <v>84</v>
      </c>
      <c r="B17" s="1" t="s">
        <v>7</v>
      </c>
      <c r="C17" s="1"/>
      <c r="D17" s="1">
        <v>3400</v>
      </c>
      <c r="E17" s="1">
        <v>3700</v>
      </c>
      <c r="F17" s="1">
        <v>3900</v>
      </c>
      <c r="G17" s="1">
        <v>4100</v>
      </c>
      <c r="H17" s="1">
        <v>4050</v>
      </c>
      <c r="I17" s="1">
        <v>4300</v>
      </c>
    </row>
    <row r="18" spans="1:9" x14ac:dyDescent="0.3">
      <c r="A18" s="8" t="s">
        <v>86</v>
      </c>
      <c r="B18" s="1" t="s">
        <v>7</v>
      </c>
      <c r="C18" s="1"/>
      <c r="D18" s="1">
        <v>4500</v>
      </c>
      <c r="E18" s="13">
        <v>4800</v>
      </c>
      <c r="F18" s="14">
        <v>5000</v>
      </c>
      <c r="G18" s="1"/>
      <c r="H18" s="1"/>
      <c r="I18" s="1">
        <v>5400</v>
      </c>
    </row>
    <row r="19" spans="1:9" x14ac:dyDescent="0.3">
      <c r="A19" s="65" t="s">
        <v>20</v>
      </c>
      <c r="B19" s="66"/>
      <c r="C19" s="66"/>
      <c r="D19" s="66"/>
      <c r="E19" s="66"/>
      <c r="F19" s="66"/>
      <c r="G19" s="66"/>
      <c r="H19" s="66"/>
      <c r="I19" s="66"/>
    </row>
    <row r="20" spans="1:9" x14ac:dyDescent="0.3">
      <c r="A20" s="8" t="s">
        <v>78</v>
      </c>
      <c r="B20" s="1" t="s">
        <v>16</v>
      </c>
      <c r="C20" s="1">
        <v>4400</v>
      </c>
      <c r="D20" s="1">
        <v>4700</v>
      </c>
      <c r="E20" s="1">
        <v>4850</v>
      </c>
      <c r="F20" s="1">
        <v>4950</v>
      </c>
      <c r="G20" s="1">
        <v>5050</v>
      </c>
      <c r="H20" s="1">
        <v>5025</v>
      </c>
      <c r="I20" s="1">
        <v>5150</v>
      </c>
    </row>
    <row r="21" spans="1:9" ht="15" thickBot="1" x14ac:dyDescent="0.35">
      <c r="A21" s="8" t="s">
        <v>85</v>
      </c>
      <c r="B21" s="1" t="s">
        <v>16</v>
      </c>
      <c r="C21" s="1"/>
      <c r="D21" s="1">
        <v>5250</v>
      </c>
      <c r="E21" s="13">
        <v>5400</v>
      </c>
      <c r="F21" s="14">
        <v>5500</v>
      </c>
      <c r="G21" s="1"/>
      <c r="H21" s="1"/>
      <c r="I21" s="1">
        <v>5700</v>
      </c>
    </row>
    <row r="22" spans="1:9" ht="15" thickBot="1" x14ac:dyDescent="0.35">
      <c r="A22" s="69" t="s">
        <v>64</v>
      </c>
      <c r="B22" s="70"/>
      <c r="C22" s="70"/>
      <c r="D22" s="70"/>
      <c r="E22" s="70"/>
      <c r="F22" s="70"/>
      <c r="G22" s="70"/>
      <c r="H22" s="70"/>
      <c r="I22" s="70"/>
    </row>
    <row r="23" spans="1:9" x14ac:dyDescent="0.3">
      <c r="A23" s="8" t="s">
        <v>79</v>
      </c>
      <c r="B23" s="1" t="s">
        <v>7</v>
      </c>
      <c r="C23" s="1">
        <v>2300</v>
      </c>
      <c r="D23" s="1">
        <v>2900</v>
      </c>
      <c r="E23" s="1">
        <v>3200</v>
      </c>
      <c r="F23" s="1">
        <v>3400</v>
      </c>
      <c r="G23" s="1">
        <v>3600</v>
      </c>
      <c r="H23" s="1">
        <v>3550</v>
      </c>
      <c r="I23" s="1">
        <v>3800</v>
      </c>
    </row>
    <row r="24" spans="1:9" x14ac:dyDescent="0.3">
      <c r="A24" s="8" t="s">
        <v>82</v>
      </c>
      <c r="B24" s="1" t="s">
        <v>7</v>
      </c>
      <c r="C24" s="1">
        <v>3300</v>
      </c>
      <c r="D24" s="1">
        <v>3900</v>
      </c>
      <c r="E24" s="1">
        <v>4200</v>
      </c>
      <c r="F24" s="1">
        <v>4400</v>
      </c>
      <c r="G24" s="1">
        <v>4600</v>
      </c>
      <c r="H24" s="1">
        <v>4550</v>
      </c>
      <c r="I24" s="1">
        <v>4800</v>
      </c>
    </row>
    <row r="25" spans="1:9" x14ac:dyDescent="0.3">
      <c r="A25" s="8" t="s">
        <v>80</v>
      </c>
      <c r="B25" s="1" t="s">
        <v>7</v>
      </c>
      <c r="C25" s="1"/>
      <c r="D25" s="1">
        <v>4000</v>
      </c>
      <c r="E25" s="13">
        <v>4300</v>
      </c>
      <c r="F25" s="14">
        <v>4500</v>
      </c>
      <c r="G25" s="1"/>
      <c r="H25" s="1"/>
      <c r="I25" s="1">
        <v>4900</v>
      </c>
    </row>
    <row r="26" spans="1:9" ht="15" thickBot="1" x14ac:dyDescent="0.35">
      <c r="A26" s="9" t="s">
        <v>83</v>
      </c>
      <c r="B26" s="5" t="s">
        <v>7</v>
      </c>
      <c r="C26" s="1"/>
      <c r="D26" s="1">
        <v>5000</v>
      </c>
      <c r="E26" s="1">
        <v>5300</v>
      </c>
      <c r="F26" s="14">
        <v>5500</v>
      </c>
      <c r="G26" s="1"/>
      <c r="H26" s="1"/>
      <c r="I26" s="1">
        <v>5900</v>
      </c>
    </row>
    <row r="27" spans="1:9" ht="15" thickBot="1" x14ac:dyDescent="0.35">
      <c r="A27" s="71" t="s">
        <v>21</v>
      </c>
      <c r="B27" s="72"/>
      <c r="C27" s="72"/>
      <c r="D27" s="72"/>
      <c r="E27" s="72"/>
      <c r="F27" s="72"/>
      <c r="G27" s="72"/>
      <c r="H27" s="72"/>
      <c r="I27" s="72"/>
    </row>
    <row r="28" spans="1:9" x14ac:dyDescent="0.3">
      <c r="A28" s="10" t="s">
        <v>75</v>
      </c>
      <c r="B28" s="6" t="s">
        <v>16</v>
      </c>
      <c r="C28" s="1">
        <v>3800</v>
      </c>
      <c r="D28" s="1">
        <v>4100</v>
      </c>
      <c r="E28" s="1">
        <v>4250</v>
      </c>
      <c r="F28" s="1">
        <v>4350</v>
      </c>
      <c r="G28" s="1">
        <v>4450</v>
      </c>
      <c r="H28" s="1">
        <v>4425</v>
      </c>
      <c r="I28" s="1">
        <v>4550</v>
      </c>
    </row>
    <row r="29" spans="1:9" x14ac:dyDescent="0.3">
      <c r="A29" s="8" t="s">
        <v>77</v>
      </c>
      <c r="B29" s="1" t="s">
        <v>16</v>
      </c>
      <c r="C29" s="1">
        <v>4700</v>
      </c>
      <c r="D29" s="1">
        <v>5000</v>
      </c>
      <c r="E29" s="13">
        <v>5150</v>
      </c>
      <c r="F29" s="1">
        <v>5250</v>
      </c>
      <c r="G29" s="1">
        <v>5350</v>
      </c>
      <c r="H29" s="1">
        <v>5325</v>
      </c>
      <c r="I29" s="1">
        <v>5450</v>
      </c>
    </row>
    <row r="30" spans="1:9" x14ac:dyDescent="0.3">
      <c r="A30" s="8" t="s">
        <v>76</v>
      </c>
      <c r="B30" s="1" t="s">
        <v>16</v>
      </c>
      <c r="C30" s="1"/>
      <c r="D30" s="1">
        <v>4650</v>
      </c>
      <c r="E30" s="13">
        <v>4800</v>
      </c>
      <c r="F30" s="14">
        <v>4900</v>
      </c>
      <c r="G30" s="1"/>
      <c r="H30" s="1"/>
      <c r="I30" s="1">
        <v>5100</v>
      </c>
    </row>
    <row r="31" spans="1:9" x14ac:dyDescent="0.3">
      <c r="A31" s="8" t="s">
        <v>81</v>
      </c>
      <c r="B31" s="1" t="s">
        <v>16</v>
      </c>
      <c r="C31" s="1"/>
      <c r="D31" s="1">
        <v>5550</v>
      </c>
      <c r="E31" s="13">
        <v>5700</v>
      </c>
      <c r="F31" s="14">
        <v>5800</v>
      </c>
      <c r="G31" s="1"/>
      <c r="H31" s="1"/>
      <c r="I31" s="1">
        <v>6000</v>
      </c>
    </row>
    <row r="32" spans="1:9" ht="4.5" customHeight="1" x14ac:dyDescent="0.3">
      <c r="A32" s="73"/>
      <c r="B32" s="74"/>
      <c r="C32" s="74"/>
      <c r="D32" s="74"/>
      <c r="E32" s="74"/>
      <c r="F32" s="74"/>
      <c r="G32" s="74"/>
      <c r="H32" s="74"/>
      <c r="I32" s="75"/>
    </row>
    <row r="33" spans="1:9" x14ac:dyDescent="0.3">
      <c r="A33" s="8" t="s">
        <v>22</v>
      </c>
      <c r="B33" s="1" t="s">
        <v>7</v>
      </c>
      <c r="C33" s="1">
        <v>2800</v>
      </c>
      <c r="D33" s="1">
        <v>3400</v>
      </c>
      <c r="E33" s="1">
        <v>3700</v>
      </c>
      <c r="F33" s="1">
        <v>3900</v>
      </c>
      <c r="G33" s="1">
        <v>4100</v>
      </c>
      <c r="H33" s="1">
        <v>4050</v>
      </c>
      <c r="I33" s="1">
        <v>4300</v>
      </c>
    </row>
    <row r="34" spans="1:9" ht="15" thickBot="1" x14ac:dyDescent="0.35">
      <c r="A34" s="8" t="s">
        <v>23</v>
      </c>
      <c r="B34" s="1" t="s">
        <v>7</v>
      </c>
      <c r="C34" s="1"/>
      <c r="D34" s="1">
        <v>4500</v>
      </c>
      <c r="E34" s="13">
        <v>4800</v>
      </c>
      <c r="F34" s="14">
        <v>5000</v>
      </c>
      <c r="G34" s="1"/>
      <c r="H34" s="1"/>
      <c r="I34" s="1">
        <v>5400</v>
      </c>
    </row>
    <row r="35" spans="1:9" ht="15" thickBot="1" x14ac:dyDescent="0.35">
      <c r="A35" s="69" t="s">
        <v>65</v>
      </c>
      <c r="B35" s="70"/>
      <c r="C35" s="70"/>
      <c r="D35" s="70"/>
      <c r="E35" s="70"/>
      <c r="F35" s="70"/>
      <c r="G35" s="70"/>
      <c r="H35" s="70"/>
      <c r="I35" s="70"/>
    </row>
    <row r="36" spans="1:9" x14ac:dyDescent="0.3">
      <c r="A36" s="8" t="s">
        <v>24</v>
      </c>
      <c r="B36" s="1" t="s">
        <v>16</v>
      </c>
      <c r="C36" s="1">
        <v>725</v>
      </c>
      <c r="D36" s="1">
        <v>875</v>
      </c>
      <c r="E36" s="1">
        <v>950</v>
      </c>
      <c r="F36" s="1">
        <v>1000</v>
      </c>
      <c r="G36" s="1">
        <v>1050</v>
      </c>
      <c r="H36" s="1">
        <v>1037.5</v>
      </c>
      <c r="I36" s="1">
        <v>1100</v>
      </c>
    </row>
    <row r="37" spans="1:9" x14ac:dyDescent="0.3">
      <c r="A37" s="8" t="s">
        <v>25</v>
      </c>
      <c r="B37" s="1" t="s">
        <v>16</v>
      </c>
      <c r="C37" s="1"/>
      <c r="D37" s="1">
        <v>1150</v>
      </c>
      <c r="E37" s="13">
        <v>1225</v>
      </c>
      <c r="F37" s="14">
        <v>1275</v>
      </c>
      <c r="G37" s="1"/>
      <c r="H37" s="1"/>
      <c r="I37" s="1">
        <v>1375</v>
      </c>
    </row>
    <row r="38" spans="1:9" x14ac:dyDescent="0.3">
      <c r="A38" s="8" t="s">
        <v>26</v>
      </c>
      <c r="B38" s="1" t="s">
        <v>27</v>
      </c>
      <c r="C38" s="1">
        <v>1300</v>
      </c>
      <c r="D38" s="1">
        <v>1900</v>
      </c>
      <c r="E38" s="13">
        <v>2200</v>
      </c>
      <c r="F38" s="1">
        <v>2400</v>
      </c>
      <c r="G38" s="1">
        <v>2600</v>
      </c>
      <c r="H38" s="1">
        <v>2550</v>
      </c>
      <c r="I38" s="1">
        <v>2800</v>
      </c>
    </row>
    <row r="39" spans="1:9" x14ac:dyDescent="0.3">
      <c r="A39" s="8" t="s">
        <v>28</v>
      </c>
      <c r="B39" s="1" t="s">
        <v>27</v>
      </c>
      <c r="C39" s="1"/>
      <c r="D39" s="1">
        <v>3000</v>
      </c>
      <c r="E39" s="13">
        <v>3300</v>
      </c>
      <c r="F39" s="14">
        <v>3500</v>
      </c>
      <c r="G39" s="1"/>
      <c r="H39" s="1"/>
      <c r="I39" s="1">
        <v>3900</v>
      </c>
    </row>
    <row r="40" spans="1:9" x14ac:dyDescent="0.3">
      <c r="A40" s="8" t="s">
        <v>29</v>
      </c>
      <c r="B40" s="1" t="s">
        <v>16</v>
      </c>
      <c r="C40" s="1">
        <v>600</v>
      </c>
      <c r="D40" s="1">
        <v>750</v>
      </c>
      <c r="E40" s="13">
        <v>825</v>
      </c>
      <c r="F40" s="1">
        <v>875</v>
      </c>
      <c r="G40" s="1">
        <v>925</v>
      </c>
      <c r="H40" s="1">
        <v>912.5</v>
      </c>
      <c r="I40" s="1">
        <v>975</v>
      </c>
    </row>
    <row r="41" spans="1:9" x14ac:dyDescent="0.3">
      <c r="A41" s="8" t="s">
        <v>30</v>
      </c>
      <c r="B41" s="1" t="s">
        <v>16</v>
      </c>
      <c r="C41" s="1"/>
      <c r="D41" s="1">
        <v>1025</v>
      </c>
      <c r="E41" s="13">
        <v>1100</v>
      </c>
      <c r="F41" s="14">
        <v>1150</v>
      </c>
      <c r="G41" s="1"/>
      <c r="H41" s="1"/>
      <c r="I41" s="1">
        <v>1250</v>
      </c>
    </row>
    <row r="42" spans="1:9" x14ac:dyDescent="0.3">
      <c r="A42" s="8" t="s">
        <v>31</v>
      </c>
      <c r="B42" s="1" t="s">
        <v>27</v>
      </c>
      <c r="C42" s="1">
        <v>1300</v>
      </c>
      <c r="D42" s="1">
        <v>1900</v>
      </c>
      <c r="E42" s="13">
        <v>2200</v>
      </c>
      <c r="F42" s="1">
        <v>2400</v>
      </c>
      <c r="G42" s="1">
        <v>2600</v>
      </c>
      <c r="H42" s="1">
        <v>2550</v>
      </c>
      <c r="I42" s="1">
        <v>2800</v>
      </c>
    </row>
    <row r="43" spans="1:9" x14ac:dyDescent="0.3">
      <c r="A43" s="8" t="s">
        <v>32</v>
      </c>
      <c r="B43" s="1" t="s">
        <v>27</v>
      </c>
      <c r="C43" s="1"/>
      <c r="D43" s="1">
        <v>3000</v>
      </c>
      <c r="E43" s="13">
        <v>3300</v>
      </c>
      <c r="F43" s="14">
        <v>3500</v>
      </c>
      <c r="G43" s="1"/>
      <c r="H43" s="1"/>
      <c r="I43" s="1">
        <v>3900</v>
      </c>
    </row>
    <row r="44" spans="1:9" x14ac:dyDescent="0.3">
      <c r="A44" s="8" t="s">
        <v>33</v>
      </c>
      <c r="B44" s="1" t="s">
        <v>16</v>
      </c>
      <c r="C44" s="1">
        <v>552.5</v>
      </c>
      <c r="D44" s="1">
        <v>702.5</v>
      </c>
      <c r="E44" s="13">
        <v>777.5</v>
      </c>
      <c r="F44" s="1">
        <v>827.5</v>
      </c>
      <c r="G44" s="1">
        <v>877.5</v>
      </c>
      <c r="H44" s="1">
        <v>865</v>
      </c>
      <c r="I44" s="1">
        <v>927.5</v>
      </c>
    </row>
    <row r="45" spans="1:9" x14ac:dyDescent="0.3">
      <c r="A45" s="8" t="s">
        <v>34</v>
      </c>
      <c r="B45" s="1" t="s">
        <v>16</v>
      </c>
      <c r="C45" s="1"/>
      <c r="D45" s="1">
        <v>977.5</v>
      </c>
      <c r="E45" s="13">
        <v>1052.5</v>
      </c>
      <c r="F45" s="14">
        <v>1102.5</v>
      </c>
      <c r="G45" s="1"/>
      <c r="H45" s="1"/>
      <c r="I45" s="1">
        <v>1202.5</v>
      </c>
    </row>
    <row r="46" spans="1:9" ht="4.5" customHeight="1" x14ac:dyDescent="0.3">
      <c r="A46" s="67"/>
      <c r="B46" s="68"/>
      <c r="C46" s="68"/>
      <c r="D46" s="68"/>
      <c r="E46" s="68"/>
      <c r="F46" s="68"/>
      <c r="G46" s="68"/>
      <c r="H46" s="68"/>
      <c r="I46" s="68"/>
    </row>
    <row r="47" spans="1:9" x14ac:dyDescent="0.3">
      <c r="A47" s="8" t="s">
        <v>35</v>
      </c>
      <c r="B47" s="1" t="s">
        <v>16</v>
      </c>
      <c r="C47" s="1">
        <v>675</v>
      </c>
      <c r="D47" s="1">
        <v>825</v>
      </c>
      <c r="E47" s="1">
        <v>900</v>
      </c>
      <c r="F47" s="1">
        <v>950</v>
      </c>
      <c r="G47" s="1">
        <v>1000</v>
      </c>
      <c r="H47" s="1">
        <v>987.5</v>
      </c>
      <c r="I47" s="1">
        <v>1050</v>
      </c>
    </row>
    <row r="48" spans="1:9" x14ac:dyDescent="0.3">
      <c r="A48" s="8" t="s">
        <v>36</v>
      </c>
      <c r="B48" s="1" t="s">
        <v>16</v>
      </c>
      <c r="C48" s="1"/>
      <c r="D48" s="1">
        <v>1100</v>
      </c>
      <c r="E48" s="13">
        <v>1175</v>
      </c>
      <c r="F48" s="14">
        <v>1225</v>
      </c>
      <c r="G48" s="1"/>
      <c r="H48" s="1"/>
      <c r="I48" s="1">
        <v>1325</v>
      </c>
    </row>
    <row r="49" spans="1:9" x14ac:dyDescent="0.3">
      <c r="A49" s="8" t="s">
        <v>37</v>
      </c>
      <c r="B49" s="1" t="s">
        <v>27</v>
      </c>
      <c r="C49" s="1">
        <v>1050</v>
      </c>
      <c r="D49" s="1">
        <v>1350</v>
      </c>
      <c r="E49" s="13">
        <v>1500</v>
      </c>
      <c r="F49" s="1">
        <v>1600</v>
      </c>
      <c r="G49" s="1">
        <v>1700</v>
      </c>
      <c r="H49" s="1">
        <v>1625</v>
      </c>
      <c r="I49" s="1">
        <v>1800</v>
      </c>
    </row>
    <row r="50" spans="1:9" x14ac:dyDescent="0.3">
      <c r="A50" s="8" t="s">
        <v>38</v>
      </c>
      <c r="B50" s="1" t="s">
        <v>27</v>
      </c>
      <c r="C50" s="1"/>
      <c r="D50" s="1">
        <v>1900</v>
      </c>
      <c r="E50" s="13">
        <v>2050</v>
      </c>
      <c r="F50" s="14">
        <v>2150</v>
      </c>
      <c r="G50" s="1"/>
      <c r="H50" s="1"/>
      <c r="I50" s="1">
        <v>2350</v>
      </c>
    </row>
    <row r="51" spans="1:9" ht="4.5" customHeight="1" x14ac:dyDescent="0.3">
      <c r="A51" s="67"/>
      <c r="B51" s="68"/>
      <c r="C51" s="68"/>
      <c r="D51" s="68"/>
      <c r="E51" s="68"/>
      <c r="F51" s="68"/>
      <c r="G51" s="68"/>
      <c r="H51" s="68"/>
      <c r="I51" s="68"/>
    </row>
    <row r="52" spans="1:9" x14ac:dyDescent="0.3">
      <c r="A52" s="8" t="s">
        <v>39</v>
      </c>
      <c r="B52" s="1" t="s">
        <v>16</v>
      </c>
      <c r="C52" s="1">
        <v>625</v>
      </c>
      <c r="D52" s="1">
        <v>775</v>
      </c>
      <c r="E52" s="1">
        <v>850</v>
      </c>
      <c r="F52" s="1">
        <v>900</v>
      </c>
      <c r="G52" s="1">
        <v>950</v>
      </c>
      <c r="H52" s="1">
        <v>937.5</v>
      </c>
      <c r="I52" s="1">
        <v>1000</v>
      </c>
    </row>
    <row r="53" spans="1:9" x14ac:dyDescent="0.3">
      <c r="A53" s="8" t="s">
        <v>40</v>
      </c>
      <c r="B53" s="1" t="s">
        <v>16</v>
      </c>
      <c r="C53" s="1"/>
      <c r="D53" s="1">
        <v>1050</v>
      </c>
      <c r="E53" s="13">
        <v>1125</v>
      </c>
      <c r="F53" s="14">
        <v>1175</v>
      </c>
      <c r="G53" s="1"/>
      <c r="H53" s="1"/>
      <c r="I53" s="1">
        <v>1275</v>
      </c>
    </row>
    <row r="54" spans="1:9" ht="3" customHeight="1" x14ac:dyDescent="0.3">
      <c r="A54" s="67"/>
      <c r="B54" s="68"/>
      <c r="C54" s="68"/>
      <c r="D54" s="68"/>
      <c r="E54" s="68"/>
      <c r="F54" s="68"/>
      <c r="G54" s="68"/>
      <c r="H54" s="68"/>
      <c r="I54" s="68"/>
    </row>
    <row r="55" spans="1:9" x14ac:dyDescent="0.3">
      <c r="A55" s="8" t="s">
        <v>69</v>
      </c>
      <c r="B55" s="1" t="s">
        <v>16</v>
      </c>
      <c r="C55" s="1">
        <v>675</v>
      </c>
      <c r="D55" s="1">
        <v>825</v>
      </c>
      <c r="E55" s="1">
        <v>900</v>
      </c>
      <c r="F55" s="1">
        <v>950</v>
      </c>
      <c r="G55" s="1">
        <v>1000</v>
      </c>
      <c r="H55" s="1">
        <v>987.5</v>
      </c>
      <c r="I55" s="1">
        <v>1050</v>
      </c>
    </row>
    <row r="56" spans="1:9" x14ac:dyDescent="0.3">
      <c r="A56" s="8" t="s">
        <v>70</v>
      </c>
      <c r="B56" s="1" t="s">
        <v>16</v>
      </c>
      <c r="C56" s="1"/>
      <c r="D56" s="1">
        <v>1100</v>
      </c>
      <c r="E56" s="13">
        <v>1175</v>
      </c>
      <c r="F56" s="14">
        <v>1225</v>
      </c>
      <c r="G56" s="1"/>
      <c r="H56" s="1"/>
      <c r="I56" s="1">
        <v>1325</v>
      </c>
    </row>
    <row r="57" spans="1:9" ht="5.25" customHeight="1" x14ac:dyDescent="0.3">
      <c r="A57" s="67"/>
      <c r="B57" s="68"/>
      <c r="C57" s="68"/>
      <c r="D57" s="68"/>
      <c r="E57" s="68"/>
      <c r="F57" s="68"/>
      <c r="G57" s="68"/>
      <c r="H57" s="68"/>
      <c r="I57" s="87"/>
    </row>
    <row r="58" spans="1:9" x14ac:dyDescent="0.3">
      <c r="A58" s="8" t="s">
        <v>41</v>
      </c>
      <c r="B58" s="1" t="s">
        <v>16</v>
      </c>
      <c r="C58" s="1">
        <v>1444</v>
      </c>
      <c r="D58" s="1">
        <v>1540</v>
      </c>
      <c r="E58" s="1">
        <v>1588</v>
      </c>
      <c r="F58" s="1">
        <v>1620</v>
      </c>
      <c r="G58" s="1">
        <v>1652</v>
      </c>
      <c r="H58" s="1">
        <v>1644</v>
      </c>
      <c r="I58" s="1">
        <v>1684</v>
      </c>
    </row>
    <row r="59" spans="1:9" x14ac:dyDescent="0.3">
      <c r="A59" s="8" t="s">
        <v>42</v>
      </c>
      <c r="B59" s="1" t="s">
        <v>16</v>
      </c>
      <c r="C59" s="1"/>
      <c r="D59" s="1">
        <v>1716</v>
      </c>
      <c r="E59" s="13">
        <v>1764</v>
      </c>
      <c r="F59" s="14">
        <v>1796</v>
      </c>
      <c r="G59" s="1"/>
      <c r="H59" s="1"/>
      <c r="I59" s="1">
        <v>1860</v>
      </c>
    </row>
    <row r="60" spans="1:9" ht="2.25" customHeight="1" x14ac:dyDescent="0.3">
      <c r="A60" s="67"/>
      <c r="B60" s="68"/>
      <c r="C60" s="68"/>
      <c r="D60" s="68"/>
      <c r="E60" s="68"/>
      <c r="F60" s="68"/>
      <c r="G60" s="68"/>
      <c r="H60" s="68"/>
      <c r="I60" s="68"/>
    </row>
    <row r="61" spans="1:9" x14ac:dyDescent="0.3">
      <c r="A61" s="8" t="s">
        <v>43</v>
      </c>
      <c r="B61" s="1" t="s">
        <v>16</v>
      </c>
      <c r="C61" s="1">
        <v>925</v>
      </c>
      <c r="D61" s="1">
        <v>1075</v>
      </c>
      <c r="E61" s="1">
        <v>1150</v>
      </c>
      <c r="F61" s="1">
        <v>1200</v>
      </c>
      <c r="G61" s="1">
        <v>1250</v>
      </c>
      <c r="H61" s="1">
        <v>1237.5</v>
      </c>
      <c r="I61" s="1">
        <v>1300</v>
      </c>
    </row>
    <row r="62" spans="1:9" x14ac:dyDescent="0.3">
      <c r="A62" s="8" t="s">
        <v>44</v>
      </c>
      <c r="B62" s="1" t="s">
        <v>16</v>
      </c>
      <c r="C62" s="1"/>
      <c r="D62" s="1">
        <v>1350</v>
      </c>
      <c r="E62" s="13">
        <v>1425</v>
      </c>
      <c r="F62" s="14">
        <v>1475</v>
      </c>
      <c r="G62" s="1"/>
      <c r="H62" s="1"/>
      <c r="I62" s="1">
        <v>1575</v>
      </c>
    </row>
    <row r="63" spans="1:9" x14ac:dyDescent="0.3">
      <c r="A63" s="8" t="s">
        <v>45</v>
      </c>
      <c r="B63" s="1" t="s">
        <v>16</v>
      </c>
      <c r="C63" s="1">
        <v>850</v>
      </c>
      <c r="D63" s="1">
        <v>1000</v>
      </c>
      <c r="E63" s="13">
        <v>1075</v>
      </c>
      <c r="F63" s="1">
        <v>1125</v>
      </c>
      <c r="G63" s="1">
        <v>1175</v>
      </c>
      <c r="H63" s="1">
        <v>1162.5</v>
      </c>
      <c r="I63" s="1">
        <v>1225</v>
      </c>
    </row>
    <row r="64" spans="1:9" x14ac:dyDescent="0.3">
      <c r="A64" s="8" t="s">
        <v>46</v>
      </c>
      <c r="B64" s="1" t="s">
        <v>16</v>
      </c>
      <c r="C64" s="1"/>
      <c r="D64" s="1">
        <v>1275</v>
      </c>
      <c r="E64" s="13">
        <v>1350</v>
      </c>
      <c r="F64" s="14">
        <v>1400</v>
      </c>
      <c r="G64" s="1"/>
      <c r="H64" s="1"/>
      <c r="I64" s="1">
        <v>1500</v>
      </c>
    </row>
    <row r="65" spans="1:9" ht="26.4" x14ac:dyDescent="0.3">
      <c r="A65" s="15" t="s">
        <v>71</v>
      </c>
      <c r="B65" s="1" t="s">
        <v>27</v>
      </c>
      <c r="C65" s="1">
        <v>1300</v>
      </c>
      <c r="D65" s="1">
        <v>1900</v>
      </c>
      <c r="E65" s="13">
        <v>2200</v>
      </c>
      <c r="F65" s="1">
        <v>2400</v>
      </c>
      <c r="G65" s="1">
        <v>2600</v>
      </c>
      <c r="H65" s="1">
        <v>2550</v>
      </c>
      <c r="I65" s="1">
        <v>2800</v>
      </c>
    </row>
    <row r="66" spans="1:9" ht="39.6" x14ac:dyDescent="0.3">
      <c r="A66" s="15" t="s">
        <v>72</v>
      </c>
      <c r="B66" s="1" t="s">
        <v>27</v>
      </c>
      <c r="C66" s="1"/>
      <c r="D66" s="1">
        <v>3000</v>
      </c>
      <c r="E66" s="13">
        <v>3300</v>
      </c>
      <c r="F66" s="14">
        <v>3500</v>
      </c>
      <c r="G66" s="1"/>
      <c r="H66" s="1"/>
      <c r="I66" s="1">
        <v>3900</v>
      </c>
    </row>
    <row r="67" spans="1:9" ht="3.75" customHeight="1" x14ac:dyDescent="0.3">
      <c r="A67" s="67"/>
      <c r="B67" s="68"/>
      <c r="C67" s="68"/>
      <c r="D67" s="68"/>
      <c r="E67" s="68"/>
      <c r="F67" s="68"/>
      <c r="G67" s="68"/>
      <c r="H67" s="68"/>
      <c r="I67" s="68"/>
    </row>
    <row r="68" spans="1:9" x14ac:dyDescent="0.3">
      <c r="A68" s="8" t="s">
        <v>47</v>
      </c>
      <c r="B68" s="1" t="s">
        <v>48</v>
      </c>
      <c r="C68" s="1">
        <v>1040</v>
      </c>
      <c r="D68" s="1">
        <v>1100</v>
      </c>
      <c r="E68" s="1">
        <v>1130</v>
      </c>
      <c r="F68" s="1">
        <v>1150</v>
      </c>
      <c r="G68" s="1">
        <v>1170</v>
      </c>
      <c r="H68" s="1">
        <v>1165</v>
      </c>
      <c r="I68" s="1">
        <v>1190</v>
      </c>
    </row>
    <row r="69" spans="1:9" x14ac:dyDescent="0.3">
      <c r="A69" s="8" t="s">
        <v>60</v>
      </c>
      <c r="B69" s="1" t="s">
        <v>48</v>
      </c>
      <c r="C69" s="1"/>
      <c r="D69" s="1">
        <v>1210</v>
      </c>
      <c r="E69" s="13">
        <v>1240</v>
      </c>
      <c r="F69" s="14">
        <v>1260</v>
      </c>
      <c r="G69" s="1"/>
      <c r="H69" s="1"/>
      <c r="I69" s="1">
        <v>1300</v>
      </c>
    </row>
    <row r="70" spans="1:9" x14ac:dyDescent="0.3">
      <c r="A70" s="8" t="s">
        <v>49</v>
      </c>
      <c r="B70" s="1" t="s">
        <v>48</v>
      </c>
      <c r="C70" s="1">
        <v>664</v>
      </c>
      <c r="D70" s="1">
        <v>700</v>
      </c>
      <c r="E70" s="13">
        <v>718</v>
      </c>
      <c r="F70" s="1">
        <v>730</v>
      </c>
      <c r="G70" s="1">
        <v>742</v>
      </c>
      <c r="H70" s="1">
        <v>739</v>
      </c>
      <c r="I70" s="1">
        <v>754</v>
      </c>
    </row>
    <row r="71" spans="1:9" x14ac:dyDescent="0.3">
      <c r="A71" s="8" t="s">
        <v>50</v>
      </c>
      <c r="B71" s="1" t="s">
        <v>48</v>
      </c>
      <c r="C71" s="1"/>
      <c r="D71" s="1">
        <v>766</v>
      </c>
      <c r="E71" s="13">
        <v>784</v>
      </c>
      <c r="F71" s="14">
        <v>796</v>
      </c>
      <c r="G71" s="1"/>
      <c r="H71" s="1"/>
      <c r="I71" s="1">
        <v>820</v>
      </c>
    </row>
    <row r="72" spans="1:9" x14ac:dyDescent="0.3">
      <c r="A72" s="65" t="s">
        <v>51</v>
      </c>
      <c r="B72" s="66"/>
      <c r="C72" s="66"/>
      <c r="D72" s="66"/>
      <c r="E72" s="66"/>
      <c r="F72" s="66"/>
      <c r="G72" s="66"/>
      <c r="H72" s="66"/>
      <c r="I72" s="66"/>
    </row>
    <row r="73" spans="1:9" x14ac:dyDescent="0.3">
      <c r="A73" s="8" t="s">
        <v>52</v>
      </c>
      <c r="B73" s="1" t="s">
        <v>7</v>
      </c>
      <c r="C73" s="1">
        <v>2800</v>
      </c>
      <c r="D73" s="1">
        <v>3400</v>
      </c>
      <c r="E73" s="13">
        <v>3700</v>
      </c>
      <c r="F73" s="1">
        <v>3900</v>
      </c>
      <c r="G73" s="1">
        <v>4100</v>
      </c>
      <c r="H73" s="1">
        <v>4050</v>
      </c>
      <c r="I73" s="1">
        <v>4300</v>
      </c>
    </row>
    <row r="74" spans="1:9" x14ac:dyDescent="0.3">
      <c r="A74" s="8" t="s">
        <v>53</v>
      </c>
      <c r="B74" s="1" t="s">
        <v>7</v>
      </c>
      <c r="C74" s="1"/>
      <c r="D74" s="1">
        <v>4500</v>
      </c>
      <c r="E74" s="13">
        <v>4800</v>
      </c>
      <c r="F74" s="14">
        <v>5000</v>
      </c>
      <c r="G74" s="1"/>
      <c r="H74" s="1"/>
      <c r="I74" s="1">
        <v>5400</v>
      </c>
    </row>
    <row r="75" spans="1:9" x14ac:dyDescent="0.3">
      <c r="A75" s="8" t="s">
        <v>87</v>
      </c>
      <c r="B75" s="1" t="s">
        <v>7</v>
      </c>
      <c r="C75" s="1">
        <v>3300</v>
      </c>
      <c r="D75" s="1">
        <v>3900</v>
      </c>
      <c r="E75" s="13">
        <v>4200</v>
      </c>
      <c r="F75" s="1">
        <v>4400</v>
      </c>
      <c r="G75" s="1">
        <v>4600</v>
      </c>
      <c r="H75" s="1">
        <v>4550</v>
      </c>
      <c r="I75" s="1">
        <v>4800</v>
      </c>
    </row>
    <row r="76" spans="1:9" x14ac:dyDescent="0.3">
      <c r="A76" s="8" t="s">
        <v>88</v>
      </c>
      <c r="B76" s="1" t="s">
        <v>7</v>
      </c>
      <c r="C76" s="1"/>
      <c r="D76" s="1">
        <v>5000</v>
      </c>
      <c r="E76" s="13">
        <v>5300</v>
      </c>
      <c r="F76" s="14">
        <v>5500</v>
      </c>
      <c r="G76" s="1"/>
      <c r="H76" s="1"/>
      <c r="I76" s="1">
        <v>5900</v>
      </c>
    </row>
    <row r="77" spans="1:9" x14ac:dyDescent="0.3">
      <c r="A77" s="8" t="s">
        <v>54</v>
      </c>
      <c r="B77" s="1" t="s">
        <v>7</v>
      </c>
      <c r="C77" s="1">
        <v>3500</v>
      </c>
      <c r="D77" s="1">
        <v>4100</v>
      </c>
      <c r="E77" s="13">
        <v>4400</v>
      </c>
      <c r="F77" s="1">
        <v>4600</v>
      </c>
      <c r="G77" s="1">
        <v>4800</v>
      </c>
      <c r="H77" s="1">
        <v>4750</v>
      </c>
      <c r="I77" s="1">
        <v>5000</v>
      </c>
    </row>
    <row r="78" spans="1:9" x14ac:dyDescent="0.3">
      <c r="A78" s="8" t="s">
        <v>55</v>
      </c>
      <c r="B78" s="1" t="s">
        <v>7</v>
      </c>
      <c r="C78" s="1"/>
      <c r="D78" s="1">
        <v>5200</v>
      </c>
      <c r="E78" s="13">
        <v>5500</v>
      </c>
      <c r="F78" s="14">
        <v>5700</v>
      </c>
      <c r="G78" s="1"/>
      <c r="H78" s="1"/>
      <c r="I78" s="1">
        <v>6100</v>
      </c>
    </row>
    <row r="79" spans="1:9" x14ac:dyDescent="0.3">
      <c r="A79" s="8" t="s">
        <v>56</v>
      </c>
      <c r="B79" s="1" t="s">
        <v>7</v>
      </c>
      <c r="C79" s="1">
        <v>8800</v>
      </c>
      <c r="D79" s="1">
        <v>9400</v>
      </c>
      <c r="E79" s="13">
        <v>9700</v>
      </c>
      <c r="F79" s="1">
        <v>9900</v>
      </c>
      <c r="G79" s="1">
        <v>10100</v>
      </c>
      <c r="H79" s="1">
        <v>10050</v>
      </c>
      <c r="I79" s="1">
        <v>10300</v>
      </c>
    </row>
    <row r="80" spans="1:9" x14ac:dyDescent="0.3">
      <c r="A80" s="8" t="s">
        <v>57</v>
      </c>
      <c r="B80" s="1" t="s">
        <v>7</v>
      </c>
      <c r="C80" s="1"/>
      <c r="D80" s="1">
        <v>10500</v>
      </c>
      <c r="E80" s="13">
        <v>10800</v>
      </c>
      <c r="F80" s="14">
        <v>11000</v>
      </c>
      <c r="G80" s="1"/>
      <c r="H80" s="1"/>
      <c r="I80" s="1">
        <v>11400</v>
      </c>
    </row>
    <row r="81" spans="1:9" x14ac:dyDescent="0.3">
      <c r="A81" s="8" t="s">
        <v>58</v>
      </c>
      <c r="B81" s="1" t="s">
        <v>7</v>
      </c>
      <c r="C81" s="1">
        <v>4600</v>
      </c>
      <c r="D81" s="1">
        <v>5200</v>
      </c>
      <c r="E81" s="13">
        <v>5500</v>
      </c>
      <c r="F81" s="1">
        <v>5700</v>
      </c>
      <c r="G81" s="1">
        <v>5900</v>
      </c>
      <c r="H81" s="1">
        <v>5850</v>
      </c>
      <c r="I81" s="1">
        <v>6100</v>
      </c>
    </row>
    <row r="82" spans="1:9" ht="15" thickBot="1" x14ac:dyDescent="0.35">
      <c r="A82" s="11" t="s">
        <v>59</v>
      </c>
      <c r="B82" s="12" t="s">
        <v>7</v>
      </c>
      <c r="C82" s="1"/>
      <c r="D82" s="1">
        <v>6300</v>
      </c>
      <c r="E82" s="13">
        <v>6600</v>
      </c>
      <c r="F82" s="14">
        <v>6800</v>
      </c>
      <c r="G82" s="1"/>
      <c r="H82" s="1"/>
      <c r="I82" s="1">
        <v>7200</v>
      </c>
    </row>
    <row r="83" spans="1:9" x14ac:dyDescent="0.3">
      <c r="A83" s="76" t="s">
        <v>90</v>
      </c>
      <c r="B83" s="77"/>
      <c r="C83" s="77"/>
      <c r="D83" s="77"/>
      <c r="E83" s="77"/>
      <c r="F83" s="77"/>
      <c r="G83" s="77"/>
      <c r="H83" s="77"/>
      <c r="I83" s="77"/>
    </row>
    <row r="84" spans="1:9" ht="15" thickBot="1" x14ac:dyDescent="0.35">
      <c r="A84" s="78" t="s">
        <v>67</v>
      </c>
      <c r="B84" s="78"/>
      <c r="C84" s="78"/>
      <c r="D84" s="78"/>
      <c r="E84" s="78"/>
      <c r="F84" s="78"/>
      <c r="G84" s="78"/>
      <c r="H84" s="78"/>
      <c r="I84" s="78"/>
    </row>
    <row r="85" spans="1:9" ht="15" thickBot="1" x14ac:dyDescent="0.35">
      <c r="A85" s="79" t="s">
        <v>73</v>
      </c>
      <c r="B85" s="80"/>
      <c r="C85" s="80"/>
      <c r="D85" s="80"/>
      <c r="E85" s="80"/>
      <c r="F85" s="80"/>
      <c r="G85" s="80"/>
      <c r="H85" s="80"/>
      <c r="I85" s="80"/>
    </row>
    <row r="86" spans="1:9" x14ac:dyDescent="0.3">
      <c r="A86" s="81" t="s">
        <v>74</v>
      </c>
      <c r="B86" s="82"/>
      <c r="C86" s="82"/>
      <c r="D86" s="82"/>
      <c r="E86" s="82"/>
      <c r="F86" s="82"/>
      <c r="G86" s="82"/>
      <c r="H86" s="82"/>
      <c r="I86" s="82"/>
    </row>
    <row r="87" spans="1:9" x14ac:dyDescent="0.3">
      <c r="A87" s="83"/>
      <c r="B87" s="84"/>
      <c r="C87" s="84"/>
      <c r="D87" s="84"/>
      <c r="E87" s="84"/>
      <c r="F87" s="84"/>
      <c r="G87" s="84"/>
      <c r="H87" s="84"/>
      <c r="I87" s="84"/>
    </row>
    <row r="88" spans="1:9" ht="15" thickBot="1" x14ac:dyDescent="0.35">
      <c r="A88" s="85"/>
      <c r="B88" s="86"/>
      <c r="C88" s="86"/>
      <c r="D88" s="86"/>
      <c r="E88" s="86"/>
      <c r="F88" s="86"/>
      <c r="G88" s="86"/>
      <c r="H88" s="86"/>
      <c r="I88" s="86"/>
    </row>
  </sheetData>
  <mergeCells count="20">
    <mergeCell ref="A83:I83"/>
    <mergeCell ref="A84:I84"/>
    <mergeCell ref="A85:I85"/>
    <mergeCell ref="A86:I88"/>
    <mergeCell ref="A46:I46"/>
    <mergeCell ref="A51:I51"/>
    <mergeCell ref="A54:I54"/>
    <mergeCell ref="A57:I57"/>
    <mergeCell ref="A60:I60"/>
    <mergeCell ref="A72:I72"/>
    <mergeCell ref="A1:I1"/>
    <mergeCell ref="A6:I6"/>
    <mergeCell ref="A11:I11"/>
    <mergeCell ref="A67:I67"/>
    <mergeCell ref="A16:I16"/>
    <mergeCell ref="A19:I19"/>
    <mergeCell ref="A22:I22"/>
    <mergeCell ref="A27:I27"/>
    <mergeCell ref="A32:I32"/>
    <mergeCell ref="A35:I3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M25" sqref="M2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M14" sqref="M1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L32" sqref="L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2:E312"/>
  <sheetViews>
    <sheetView topLeftCell="A157" workbookViewId="0">
      <selection activeCell="E185" sqref="E185"/>
    </sheetView>
  </sheetViews>
  <sheetFormatPr defaultColWidth="8.88671875" defaultRowHeight="14.4" x14ac:dyDescent="0.3"/>
  <cols>
    <col min="1" max="2" width="8.88671875" style="31"/>
    <col min="3" max="3" width="28.44140625" style="31" customWidth="1"/>
    <col min="4" max="4" width="24" style="31" customWidth="1"/>
    <col min="5" max="5" width="20.5546875" style="31" customWidth="1"/>
    <col min="6" max="16384" width="8.88671875" style="31"/>
  </cols>
  <sheetData>
    <row r="2" spans="3:5" x14ac:dyDescent="0.3">
      <c r="C2" s="32" t="s">
        <v>101</v>
      </c>
      <c r="D2" s="32" t="s">
        <v>102</v>
      </c>
      <c r="E2" s="32" t="s">
        <v>103</v>
      </c>
    </row>
    <row r="3" spans="3:5" x14ac:dyDescent="0.3">
      <c r="C3" s="33" t="s">
        <v>104</v>
      </c>
      <c r="D3" s="33" t="s">
        <v>105</v>
      </c>
      <c r="E3" s="33" t="s">
        <v>106</v>
      </c>
    </row>
    <row r="4" spans="3:5" x14ac:dyDescent="0.3">
      <c r="C4" s="33" t="s">
        <v>107</v>
      </c>
      <c r="D4" s="33" t="s">
        <v>105</v>
      </c>
      <c r="E4" s="33" t="s">
        <v>108</v>
      </c>
    </row>
    <row r="5" spans="3:5" x14ac:dyDescent="0.3">
      <c r="C5" s="33" t="s">
        <v>109</v>
      </c>
      <c r="D5" s="33" t="s">
        <v>105</v>
      </c>
      <c r="E5" s="33" t="s">
        <v>110</v>
      </c>
    </row>
    <row r="6" spans="3:5" x14ac:dyDescent="0.3">
      <c r="C6" s="33" t="s">
        <v>111</v>
      </c>
      <c r="D6" s="33" t="s">
        <v>105</v>
      </c>
      <c r="E6" s="33" t="s">
        <v>112</v>
      </c>
    </row>
    <row r="7" spans="3:5" x14ac:dyDescent="0.3">
      <c r="C7" s="33" t="s">
        <v>113</v>
      </c>
      <c r="D7" s="33" t="s">
        <v>105</v>
      </c>
      <c r="E7" s="33" t="s">
        <v>114</v>
      </c>
    </row>
    <row r="8" spans="3:5" x14ac:dyDescent="0.3">
      <c r="C8" s="33" t="s">
        <v>115</v>
      </c>
      <c r="D8" s="33" t="s">
        <v>105</v>
      </c>
      <c r="E8" s="33" t="s">
        <v>116</v>
      </c>
    </row>
    <row r="9" spans="3:5" x14ac:dyDescent="0.3">
      <c r="C9" s="33" t="s">
        <v>117</v>
      </c>
      <c r="D9" s="33" t="s">
        <v>105</v>
      </c>
      <c r="E9" s="33" t="s">
        <v>118</v>
      </c>
    </row>
    <row r="10" spans="3:5" x14ac:dyDescent="0.3">
      <c r="C10" s="33" t="s">
        <v>119</v>
      </c>
      <c r="D10" s="33" t="s">
        <v>105</v>
      </c>
      <c r="E10" s="33" t="s">
        <v>120</v>
      </c>
    </row>
    <row r="11" spans="3:5" x14ac:dyDescent="0.3">
      <c r="C11" s="33" t="s">
        <v>121</v>
      </c>
      <c r="D11" s="33" t="s">
        <v>105</v>
      </c>
      <c r="E11" s="33" t="s">
        <v>122</v>
      </c>
    </row>
    <row r="12" spans="3:5" x14ac:dyDescent="0.3">
      <c r="C12" s="33" t="s">
        <v>123</v>
      </c>
      <c r="D12" s="33" t="s">
        <v>105</v>
      </c>
      <c r="E12" s="33" t="s">
        <v>124</v>
      </c>
    </row>
    <row r="13" spans="3:5" x14ac:dyDescent="0.3">
      <c r="C13" s="33" t="s">
        <v>125</v>
      </c>
      <c r="D13" s="33" t="s">
        <v>105</v>
      </c>
      <c r="E13" s="33" t="s">
        <v>126</v>
      </c>
    </row>
    <row r="14" spans="3:5" x14ac:dyDescent="0.3">
      <c r="C14" s="33" t="s">
        <v>127</v>
      </c>
      <c r="D14" s="33" t="s">
        <v>105</v>
      </c>
      <c r="E14" s="33" t="s">
        <v>128</v>
      </c>
    </row>
    <row r="15" spans="3:5" x14ac:dyDescent="0.3">
      <c r="C15" s="33" t="s">
        <v>129</v>
      </c>
      <c r="D15" s="33" t="s">
        <v>105</v>
      </c>
      <c r="E15" s="33" t="s">
        <v>130</v>
      </c>
    </row>
    <row r="16" spans="3:5" x14ac:dyDescent="0.3">
      <c r="C16" s="33" t="s">
        <v>131</v>
      </c>
      <c r="D16" s="33" t="s">
        <v>105</v>
      </c>
      <c r="E16" s="33" t="s">
        <v>132</v>
      </c>
    </row>
    <row r="17" spans="3:5" x14ac:dyDescent="0.3">
      <c r="C17" s="33" t="s">
        <v>133</v>
      </c>
      <c r="D17" s="33" t="s">
        <v>105</v>
      </c>
      <c r="E17" s="33" t="s">
        <v>134</v>
      </c>
    </row>
    <row r="18" spans="3:5" x14ac:dyDescent="0.3">
      <c r="C18" s="33" t="s">
        <v>135</v>
      </c>
      <c r="D18" s="33" t="s">
        <v>105</v>
      </c>
      <c r="E18" s="33" t="s">
        <v>136</v>
      </c>
    </row>
    <row r="19" spans="3:5" x14ac:dyDescent="0.3">
      <c r="C19" s="33" t="s">
        <v>137</v>
      </c>
      <c r="D19" s="33" t="s">
        <v>105</v>
      </c>
      <c r="E19" s="33" t="s">
        <v>138</v>
      </c>
    </row>
    <row r="20" spans="3:5" x14ac:dyDescent="0.3">
      <c r="C20" s="33" t="s">
        <v>139</v>
      </c>
      <c r="D20" s="33" t="s">
        <v>105</v>
      </c>
      <c r="E20" s="33" t="s">
        <v>140</v>
      </c>
    </row>
    <row r="21" spans="3:5" x14ac:dyDescent="0.3">
      <c r="C21" s="33" t="s">
        <v>141</v>
      </c>
      <c r="D21" s="33" t="s">
        <v>105</v>
      </c>
      <c r="E21" s="33" t="s">
        <v>142</v>
      </c>
    </row>
    <row r="22" spans="3:5" x14ac:dyDescent="0.3">
      <c r="C22" s="33" t="s">
        <v>143</v>
      </c>
      <c r="D22" s="33" t="s">
        <v>105</v>
      </c>
      <c r="E22" s="33" t="s">
        <v>144</v>
      </c>
    </row>
    <row r="23" spans="3:5" x14ac:dyDescent="0.3">
      <c r="C23" s="33" t="s">
        <v>145</v>
      </c>
      <c r="D23" s="33" t="s">
        <v>146</v>
      </c>
      <c r="E23" s="33" t="s">
        <v>147</v>
      </c>
    </row>
    <row r="24" spans="3:5" x14ac:dyDescent="0.3">
      <c r="C24" s="33" t="s">
        <v>148</v>
      </c>
      <c r="D24" s="33" t="s">
        <v>146</v>
      </c>
      <c r="E24" s="33" t="s">
        <v>149</v>
      </c>
    </row>
    <row r="25" spans="3:5" x14ac:dyDescent="0.3">
      <c r="C25" s="33" t="s">
        <v>150</v>
      </c>
      <c r="D25" s="33" t="s">
        <v>146</v>
      </c>
      <c r="E25" s="33" t="s">
        <v>151</v>
      </c>
    </row>
    <row r="26" spans="3:5" x14ac:dyDescent="0.3">
      <c r="C26" s="33" t="s">
        <v>152</v>
      </c>
      <c r="D26" s="33" t="s">
        <v>146</v>
      </c>
      <c r="E26" s="33" t="s">
        <v>153</v>
      </c>
    </row>
    <row r="27" spans="3:5" x14ac:dyDescent="0.3">
      <c r="C27" s="33" t="s">
        <v>154</v>
      </c>
      <c r="D27" s="33" t="s">
        <v>146</v>
      </c>
      <c r="E27" s="33" t="s">
        <v>155</v>
      </c>
    </row>
    <row r="28" spans="3:5" x14ac:dyDescent="0.3">
      <c r="C28" s="33" t="s">
        <v>156</v>
      </c>
      <c r="D28" s="33" t="s">
        <v>146</v>
      </c>
      <c r="E28" s="33" t="s">
        <v>157</v>
      </c>
    </row>
    <row r="29" spans="3:5" x14ac:dyDescent="0.3">
      <c r="C29" s="33" t="s">
        <v>158</v>
      </c>
      <c r="D29" s="33" t="s">
        <v>146</v>
      </c>
      <c r="E29" s="33" t="s">
        <v>159</v>
      </c>
    </row>
    <row r="30" spans="3:5" x14ac:dyDescent="0.3">
      <c r="C30" s="33" t="s">
        <v>160</v>
      </c>
      <c r="D30" s="33" t="s">
        <v>146</v>
      </c>
      <c r="E30" s="33" t="s">
        <v>161</v>
      </c>
    </row>
    <row r="31" spans="3:5" x14ac:dyDescent="0.3">
      <c r="C31" s="33" t="s">
        <v>162</v>
      </c>
      <c r="D31" s="33" t="s">
        <v>146</v>
      </c>
      <c r="E31" s="33" t="s">
        <v>163</v>
      </c>
    </row>
    <row r="32" spans="3:5" x14ac:dyDescent="0.3">
      <c r="C32" s="33" t="s">
        <v>164</v>
      </c>
      <c r="D32" s="33" t="s">
        <v>146</v>
      </c>
      <c r="E32" s="33" t="s">
        <v>165</v>
      </c>
    </row>
    <row r="33" spans="3:5" x14ac:dyDescent="0.3">
      <c r="C33" s="33" t="s">
        <v>166</v>
      </c>
      <c r="D33" s="33" t="s">
        <v>146</v>
      </c>
      <c r="E33" s="33" t="s">
        <v>167</v>
      </c>
    </row>
    <row r="34" spans="3:5" x14ac:dyDescent="0.3">
      <c r="C34" s="33" t="s">
        <v>168</v>
      </c>
      <c r="D34" s="33" t="s">
        <v>146</v>
      </c>
      <c r="E34" s="33" t="s">
        <v>169</v>
      </c>
    </row>
    <row r="35" spans="3:5" x14ac:dyDescent="0.3">
      <c r="C35" s="33" t="s">
        <v>170</v>
      </c>
      <c r="D35" s="33" t="s">
        <v>146</v>
      </c>
      <c r="E35" s="33" t="s">
        <v>171</v>
      </c>
    </row>
    <row r="36" spans="3:5" x14ac:dyDescent="0.3">
      <c r="C36" s="33" t="s">
        <v>172</v>
      </c>
      <c r="D36" s="33" t="s">
        <v>146</v>
      </c>
      <c r="E36" s="33" t="s">
        <v>173</v>
      </c>
    </row>
    <row r="37" spans="3:5" x14ac:dyDescent="0.3">
      <c r="C37" s="33" t="s">
        <v>174</v>
      </c>
      <c r="D37" s="33" t="s">
        <v>146</v>
      </c>
      <c r="E37" s="33" t="s">
        <v>175</v>
      </c>
    </row>
    <row r="38" spans="3:5" x14ac:dyDescent="0.3">
      <c r="C38" s="33" t="s">
        <v>176</v>
      </c>
      <c r="D38" s="33" t="s">
        <v>146</v>
      </c>
      <c r="E38" s="33" t="s">
        <v>177</v>
      </c>
    </row>
    <row r="39" spans="3:5" x14ac:dyDescent="0.3">
      <c r="C39" s="33" t="s">
        <v>178</v>
      </c>
      <c r="D39" s="33" t="s">
        <v>146</v>
      </c>
      <c r="E39" s="33" t="s">
        <v>179</v>
      </c>
    </row>
    <row r="40" spans="3:5" x14ac:dyDescent="0.3">
      <c r="C40" s="33" t="s">
        <v>180</v>
      </c>
      <c r="D40" s="33" t="s">
        <v>146</v>
      </c>
      <c r="E40" s="33" t="s">
        <v>181</v>
      </c>
    </row>
    <row r="41" spans="3:5" x14ac:dyDescent="0.3">
      <c r="C41" s="33" t="s">
        <v>182</v>
      </c>
      <c r="D41" s="33" t="s">
        <v>146</v>
      </c>
      <c r="E41" s="33" t="s">
        <v>183</v>
      </c>
    </row>
    <row r="42" spans="3:5" x14ac:dyDescent="0.3">
      <c r="C42" s="33" t="s">
        <v>184</v>
      </c>
      <c r="D42" s="33" t="s">
        <v>146</v>
      </c>
      <c r="E42" s="33" t="s">
        <v>185</v>
      </c>
    </row>
    <row r="43" spans="3:5" x14ac:dyDescent="0.3">
      <c r="C43" s="33" t="s">
        <v>186</v>
      </c>
      <c r="D43" s="33" t="s">
        <v>146</v>
      </c>
      <c r="E43" s="33" t="s">
        <v>187</v>
      </c>
    </row>
    <row r="44" spans="3:5" x14ac:dyDescent="0.3">
      <c r="C44" s="33" t="s">
        <v>188</v>
      </c>
      <c r="D44" s="33" t="s">
        <v>146</v>
      </c>
      <c r="E44" s="33" t="s">
        <v>189</v>
      </c>
    </row>
    <row r="45" spans="3:5" x14ac:dyDescent="0.3">
      <c r="C45" s="33" t="s">
        <v>190</v>
      </c>
      <c r="D45" s="33" t="s">
        <v>146</v>
      </c>
      <c r="E45" s="33" t="s">
        <v>191</v>
      </c>
    </row>
    <row r="46" spans="3:5" x14ac:dyDescent="0.3">
      <c r="C46" s="33" t="s">
        <v>192</v>
      </c>
      <c r="D46" s="33" t="s">
        <v>146</v>
      </c>
      <c r="E46" s="33" t="s">
        <v>193</v>
      </c>
    </row>
    <row r="47" spans="3:5" x14ac:dyDescent="0.3">
      <c r="C47" s="33" t="s">
        <v>194</v>
      </c>
      <c r="D47" s="33" t="s">
        <v>146</v>
      </c>
      <c r="E47" s="33" t="s">
        <v>195</v>
      </c>
    </row>
    <row r="48" spans="3:5" x14ac:dyDescent="0.3">
      <c r="C48" s="33" t="s">
        <v>196</v>
      </c>
      <c r="D48" s="33" t="s">
        <v>146</v>
      </c>
      <c r="E48" s="33" t="s">
        <v>197</v>
      </c>
    </row>
    <row r="49" spans="3:5" x14ac:dyDescent="0.3">
      <c r="C49" s="33" t="s">
        <v>198</v>
      </c>
      <c r="D49" s="33" t="s">
        <v>146</v>
      </c>
      <c r="E49" s="33" t="s">
        <v>199</v>
      </c>
    </row>
    <row r="50" spans="3:5" x14ac:dyDescent="0.3">
      <c r="C50" s="33" t="s">
        <v>200</v>
      </c>
      <c r="D50" s="33" t="s">
        <v>146</v>
      </c>
      <c r="E50" s="33" t="s">
        <v>201</v>
      </c>
    </row>
    <row r="51" spans="3:5" x14ac:dyDescent="0.3">
      <c r="C51" s="33" t="s">
        <v>202</v>
      </c>
      <c r="D51" s="33" t="s">
        <v>146</v>
      </c>
      <c r="E51" s="33" t="s">
        <v>203</v>
      </c>
    </row>
    <row r="52" spans="3:5" x14ac:dyDescent="0.3">
      <c r="C52" s="33" t="s">
        <v>204</v>
      </c>
      <c r="D52" s="33" t="s">
        <v>146</v>
      </c>
      <c r="E52" s="33" t="s">
        <v>205</v>
      </c>
    </row>
    <row r="53" spans="3:5" x14ac:dyDescent="0.3">
      <c r="C53" s="33" t="s">
        <v>206</v>
      </c>
      <c r="D53" s="33" t="s">
        <v>146</v>
      </c>
      <c r="E53" s="33" t="s">
        <v>207</v>
      </c>
    </row>
    <row r="54" spans="3:5" x14ac:dyDescent="0.3">
      <c r="C54" s="33" t="s">
        <v>208</v>
      </c>
      <c r="D54" s="33" t="s">
        <v>146</v>
      </c>
      <c r="E54" s="33" t="s">
        <v>209</v>
      </c>
    </row>
    <row r="55" spans="3:5" x14ac:dyDescent="0.3">
      <c r="C55" s="33" t="s">
        <v>210</v>
      </c>
      <c r="D55" s="33" t="s">
        <v>146</v>
      </c>
      <c r="E55" s="33" t="s">
        <v>211</v>
      </c>
    </row>
    <row r="56" spans="3:5" x14ac:dyDescent="0.3">
      <c r="C56" s="33" t="s">
        <v>212</v>
      </c>
      <c r="D56" s="33" t="s">
        <v>146</v>
      </c>
      <c r="E56" s="33" t="s">
        <v>213</v>
      </c>
    </row>
    <row r="57" spans="3:5" x14ac:dyDescent="0.3">
      <c r="C57" s="33" t="s">
        <v>214</v>
      </c>
      <c r="D57" s="33" t="s">
        <v>146</v>
      </c>
      <c r="E57" s="33" t="s">
        <v>215</v>
      </c>
    </row>
    <row r="58" spans="3:5" x14ac:dyDescent="0.3">
      <c r="C58" s="33" t="s">
        <v>216</v>
      </c>
      <c r="D58" s="33" t="s">
        <v>146</v>
      </c>
      <c r="E58" s="33" t="s">
        <v>217</v>
      </c>
    </row>
    <row r="59" spans="3:5" x14ac:dyDescent="0.3">
      <c r="C59" s="33" t="s">
        <v>218</v>
      </c>
      <c r="D59" s="33" t="s">
        <v>146</v>
      </c>
      <c r="E59" s="33" t="s">
        <v>219</v>
      </c>
    </row>
    <row r="60" spans="3:5" x14ac:dyDescent="0.3">
      <c r="C60" s="33" t="s">
        <v>220</v>
      </c>
      <c r="D60" s="33" t="s">
        <v>146</v>
      </c>
      <c r="E60" s="33" t="s">
        <v>221</v>
      </c>
    </row>
    <row r="61" spans="3:5" x14ac:dyDescent="0.3">
      <c r="C61" s="33" t="s">
        <v>222</v>
      </c>
      <c r="D61" s="33" t="s">
        <v>146</v>
      </c>
      <c r="E61" s="33" t="s">
        <v>223</v>
      </c>
    </row>
    <row r="62" spans="3:5" x14ac:dyDescent="0.3">
      <c r="C62" s="33" t="s">
        <v>224</v>
      </c>
      <c r="D62" s="33" t="s">
        <v>146</v>
      </c>
      <c r="E62" s="33" t="s">
        <v>225</v>
      </c>
    </row>
    <row r="63" spans="3:5" x14ac:dyDescent="0.3">
      <c r="C63" s="33" t="s">
        <v>226</v>
      </c>
      <c r="D63" s="33" t="s">
        <v>146</v>
      </c>
      <c r="E63" s="33" t="s">
        <v>227</v>
      </c>
    </row>
    <row r="64" spans="3:5" x14ac:dyDescent="0.3">
      <c r="C64" s="33" t="s">
        <v>228</v>
      </c>
      <c r="D64" s="33" t="s">
        <v>146</v>
      </c>
      <c r="E64" s="33" t="s">
        <v>229</v>
      </c>
    </row>
    <row r="65" spans="3:5" x14ac:dyDescent="0.3">
      <c r="C65" s="33" t="s">
        <v>230</v>
      </c>
      <c r="D65" s="33" t="s">
        <v>146</v>
      </c>
      <c r="E65" s="33" t="s">
        <v>231</v>
      </c>
    </row>
    <row r="66" spans="3:5" x14ac:dyDescent="0.3">
      <c r="C66" s="33" t="s">
        <v>232</v>
      </c>
      <c r="D66" s="33" t="s">
        <v>146</v>
      </c>
      <c r="E66" s="33" t="s">
        <v>233</v>
      </c>
    </row>
    <row r="67" spans="3:5" x14ac:dyDescent="0.3">
      <c r="C67" s="33" t="s">
        <v>234</v>
      </c>
      <c r="D67" s="33" t="s">
        <v>146</v>
      </c>
      <c r="E67" s="33" t="s">
        <v>235</v>
      </c>
    </row>
    <row r="68" spans="3:5" x14ac:dyDescent="0.3">
      <c r="C68" s="33" t="s">
        <v>236</v>
      </c>
      <c r="D68" s="33" t="s">
        <v>146</v>
      </c>
      <c r="E68" s="33" t="s">
        <v>237</v>
      </c>
    </row>
    <row r="69" spans="3:5" x14ac:dyDescent="0.3">
      <c r="C69" s="33" t="s">
        <v>238</v>
      </c>
      <c r="D69" s="33" t="s">
        <v>146</v>
      </c>
      <c r="E69" s="33" t="s">
        <v>239</v>
      </c>
    </row>
    <row r="70" spans="3:5" x14ac:dyDescent="0.3">
      <c r="C70" s="33" t="s">
        <v>240</v>
      </c>
      <c r="D70" s="33" t="s">
        <v>146</v>
      </c>
      <c r="E70" s="33" t="s">
        <v>241</v>
      </c>
    </row>
    <row r="71" spans="3:5" x14ac:dyDescent="0.3">
      <c r="C71" s="33" t="s">
        <v>242</v>
      </c>
      <c r="D71" s="33" t="s">
        <v>146</v>
      </c>
      <c r="E71" s="33" t="s">
        <v>243</v>
      </c>
    </row>
    <row r="72" spans="3:5" x14ac:dyDescent="0.3">
      <c r="C72" s="33" t="s">
        <v>244</v>
      </c>
      <c r="D72" s="33" t="s">
        <v>146</v>
      </c>
      <c r="E72" s="33" t="s">
        <v>245</v>
      </c>
    </row>
    <row r="73" spans="3:5" x14ac:dyDescent="0.3">
      <c r="C73" s="33" t="s">
        <v>246</v>
      </c>
      <c r="D73" s="33" t="s">
        <v>146</v>
      </c>
      <c r="E73" s="33" t="s">
        <v>247</v>
      </c>
    </row>
    <row r="74" spans="3:5" x14ac:dyDescent="0.3">
      <c r="C74" s="33" t="s">
        <v>248</v>
      </c>
      <c r="D74" s="33" t="s">
        <v>146</v>
      </c>
      <c r="E74" s="33" t="s">
        <v>249</v>
      </c>
    </row>
    <row r="75" spans="3:5" x14ac:dyDescent="0.3">
      <c r="C75" s="33" t="s">
        <v>250</v>
      </c>
      <c r="D75" s="33" t="s">
        <v>146</v>
      </c>
      <c r="E75" s="33" t="s">
        <v>251</v>
      </c>
    </row>
    <row r="76" spans="3:5" x14ac:dyDescent="0.3">
      <c r="C76" s="33" t="s">
        <v>252</v>
      </c>
      <c r="D76" s="33" t="s">
        <v>146</v>
      </c>
      <c r="E76" s="33" t="s">
        <v>253</v>
      </c>
    </row>
    <row r="77" spans="3:5" x14ac:dyDescent="0.3">
      <c r="C77" s="33" t="s">
        <v>254</v>
      </c>
      <c r="D77" s="33" t="s">
        <v>146</v>
      </c>
      <c r="E77" s="33" t="s">
        <v>255</v>
      </c>
    </row>
    <row r="78" spans="3:5" x14ac:dyDescent="0.3">
      <c r="C78" s="33" t="s">
        <v>256</v>
      </c>
      <c r="D78" s="33" t="s">
        <v>146</v>
      </c>
      <c r="E78" s="33" t="s">
        <v>257</v>
      </c>
    </row>
    <row r="79" spans="3:5" x14ac:dyDescent="0.3">
      <c r="C79" s="33" t="s">
        <v>258</v>
      </c>
      <c r="D79" s="33" t="s">
        <v>146</v>
      </c>
      <c r="E79" s="33" t="s">
        <v>259</v>
      </c>
    </row>
    <row r="80" spans="3:5" x14ac:dyDescent="0.3">
      <c r="C80" s="33" t="s">
        <v>260</v>
      </c>
      <c r="D80" s="33" t="s">
        <v>146</v>
      </c>
      <c r="E80" s="33" t="s">
        <v>261</v>
      </c>
    </row>
    <row r="81" spans="3:5" x14ac:dyDescent="0.3">
      <c r="C81" s="33" t="s">
        <v>262</v>
      </c>
      <c r="D81" s="33" t="s">
        <v>146</v>
      </c>
      <c r="E81" s="33" t="s">
        <v>263</v>
      </c>
    </row>
    <row r="82" spans="3:5" x14ac:dyDescent="0.3">
      <c r="C82" s="33" t="s">
        <v>264</v>
      </c>
      <c r="D82" s="33" t="s">
        <v>146</v>
      </c>
      <c r="E82" s="33" t="s">
        <v>265</v>
      </c>
    </row>
    <row r="83" spans="3:5" x14ac:dyDescent="0.3">
      <c r="C83" s="33" t="s">
        <v>266</v>
      </c>
      <c r="D83" s="33" t="s">
        <v>146</v>
      </c>
      <c r="E83" s="33" t="s">
        <v>267</v>
      </c>
    </row>
    <row r="84" spans="3:5" x14ac:dyDescent="0.3">
      <c r="C84" s="33" t="s">
        <v>268</v>
      </c>
      <c r="D84" s="33" t="s">
        <v>146</v>
      </c>
      <c r="E84" s="33" t="s">
        <v>269</v>
      </c>
    </row>
    <row r="85" spans="3:5" x14ac:dyDescent="0.3">
      <c r="C85" s="33" t="s">
        <v>270</v>
      </c>
      <c r="D85" s="33" t="s">
        <v>146</v>
      </c>
      <c r="E85" s="33" t="s">
        <v>271</v>
      </c>
    </row>
    <row r="86" spans="3:5" x14ac:dyDescent="0.3">
      <c r="C86" s="33" t="s">
        <v>272</v>
      </c>
      <c r="D86" s="33" t="s">
        <v>146</v>
      </c>
      <c r="E86" s="33" t="s">
        <v>273</v>
      </c>
    </row>
    <row r="87" spans="3:5" x14ac:dyDescent="0.3">
      <c r="C87" s="33" t="s">
        <v>274</v>
      </c>
      <c r="D87" s="33" t="s">
        <v>146</v>
      </c>
      <c r="E87" s="33" t="s">
        <v>275</v>
      </c>
    </row>
    <row r="88" spans="3:5" x14ac:dyDescent="0.3">
      <c r="C88" s="33" t="s">
        <v>276</v>
      </c>
      <c r="D88" s="33" t="s">
        <v>146</v>
      </c>
      <c r="E88" s="33" t="s">
        <v>277</v>
      </c>
    </row>
    <row r="89" spans="3:5" x14ac:dyDescent="0.3">
      <c r="C89" s="33" t="s">
        <v>278</v>
      </c>
      <c r="D89" s="33" t="s">
        <v>146</v>
      </c>
      <c r="E89" s="33" t="s">
        <v>279</v>
      </c>
    </row>
    <row r="90" spans="3:5" x14ac:dyDescent="0.3">
      <c r="C90" s="33" t="s">
        <v>280</v>
      </c>
      <c r="D90" s="33" t="s">
        <v>146</v>
      </c>
      <c r="E90" s="33" t="s">
        <v>281</v>
      </c>
    </row>
    <row r="91" spans="3:5" x14ac:dyDescent="0.3">
      <c r="C91" s="33" t="s">
        <v>282</v>
      </c>
      <c r="D91" s="33" t="s">
        <v>146</v>
      </c>
      <c r="E91" s="33" t="s">
        <v>283</v>
      </c>
    </row>
    <row r="92" spans="3:5" x14ac:dyDescent="0.3">
      <c r="C92" s="33" t="s">
        <v>284</v>
      </c>
      <c r="D92" s="33" t="s">
        <v>146</v>
      </c>
      <c r="E92" s="33" t="s">
        <v>285</v>
      </c>
    </row>
    <row r="93" spans="3:5" x14ac:dyDescent="0.3">
      <c r="C93" s="33" t="s">
        <v>286</v>
      </c>
      <c r="D93" s="33" t="s">
        <v>146</v>
      </c>
      <c r="E93" s="33" t="s">
        <v>287</v>
      </c>
    </row>
    <row r="94" spans="3:5" x14ac:dyDescent="0.3">
      <c r="C94" s="33" t="s">
        <v>288</v>
      </c>
      <c r="D94" s="33" t="s">
        <v>146</v>
      </c>
      <c r="E94" s="33" t="s">
        <v>289</v>
      </c>
    </row>
    <row r="95" spans="3:5" x14ac:dyDescent="0.3">
      <c r="C95" s="33" t="s">
        <v>290</v>
      </c>
      <c r="D95" s="33" t="s">
        <v>146</v>
      </c>
      <c r="E95" s="33" t="s">
        <v>291</v>
      </c>
    </row>
    <row r="96" spans="3:5" x14ac:dyDescent="0.3">
      <c r="C96" s="33" t="s">
        <v>292</v>
      </c>
      <c r="D96" s="33" t="s">
        <v>146</v>
      </c>
      <c r="E96" s="33" t="s">
        <v>293</v>
      </c>
    </row>
    <row r="97" spans="3:5" x14ac:dyDescent="0.3">
      <c r="C97" s="33" t="s">
        <v>294</v>
      </c>
      <c r="D97" s="33" t="s">
        <v>146</v>
      </c>
      <c r="E97" s="33" t="s">
        <v>295</v>
      </c>
    </row>
    <row r="98" spans="3:5" x14ac:dyDescent="0.3">
      <c r="C98" s="33" t="s">
        <v>296</v>
      </c>
      <c r="D98" s="33" t="s">
        <v>146</v>
      </c>
      <c r="E98" s="33" t="s">
        <v>297</v>
      </c>
    </row>
    <row r="99" spans="3:5" x14ac:dyDescent="0.3">
      <c r="C99" s="33" t="s">
        <v>298</v>
      </c>
      <c r="D99" s="33" t="s">
        <v>146</v>
      </c>
      <c r="E99" s="33" t="s">
        <v>299</v>
      </c>
    </row>
    <row r="100" spans="3:5" x14ac:dyDescent="0.3">
      <c r="C100" s="33" t="s">
        <v>300</v>
      </c>
      <c r="D100" s="33" t="s">
        <v>146</v>
      </c>
      <c r="E100" s="33" t="s">
        <v>301</v>
      </c>
    </row>
    <row r="101" spans="3:5" x14ac:dyDescent="0.3">
      <c r="C101" s="33" t="s">
        <v>302</v>
      </c>
      <c r="D101" s="33" t="s">
        <v>146</v>
      </c>
      <c r="E101" s="33" t="s">
        <v>303</v>
      </c>
    </row>
    <row r="102" spans="3:5" x14ac:dyDescent="0.3">
      <c r="C102" s="33" t="s">
        <v>304</v>
      </c>
      <c r="D102" s="33" t="s">
        <v>146</v>
      </c>
      <c r="E102" s="33" t="s">
        <v>305</v>
      </c>
    </row>
    <row r="103" spans="3:5" x14ac:dyDescent="0.3">
      <c r="C103" s="33" t="s">
        <v>306</v>
      </c>
      <c r="D103" s="33" t="s">
        <v>146</v>
      </c>
      <c r="E103" s="33" t="s">
        <v>307</v>
      </c>
    </row>
    <row r="104" spans="3:5" x14ac:dyDescent="0.3">
      <c r="C104" s="33" t="s">
        <v>308</v>
      </c>
      <c r="D104" s="33" t="s">
        <v>146</v>
      </c>
      <c r="E104" s="33" t="s">
        <v>309</v>
      </c>
    </row>
    <row r="105" spans="3:5" x14ac:dyDescent="0.3">
      <c r="C105" s="33" t="s">
        <v>310</v>
      </c>
      <c r="D105" s="33" t="s">
        <v>146</v>
      </c>
      <c r="E105" s="33" t="s">
        <v>311</v>
      </c>
    </row>
    <row r="106" spans="3:5" x14ac:dyDescent="0.3">
      <c r="C106" s="33" t="s">
        <v>312</v>
      </c>
      <c r="D106" s="33" t="s">
        <v>146</v>
      </c>
      <c r="E106" s="33" t="s">
        <v>313</v>
      </c>
    </row>
    <row r="107" spans="3:5" x14ac:dyDescent="0.3">
      <c r="C107" s="33" t="s">
        <v>314</v>
      </c>
      <c r="D107" s="33" t="s">
        <v>146</v>
      </c>
      <c r="E107" s="33" t="s">
        <v>315</v>
      </c>
    </row>
    <row r="108" spans="3:5" x14ac:dyDescent="0.3">
      <c r="C108" s="33" t="s">
        <v>316</v>
      </c>
      <c r="D108" s="33" t="s">
        <v>146</v>
      </c>
      <c r="E108" s="33" t="s">
        <v>317</v>
      </c>
    </row>
    <row r="109" spans="3:5" x14ac:dyDescent="0.3">
      <c r="C109" s="33" t="s">
        <v>318</v>
      </c>
      <c r="D109" s="33" t="s">
        <v>146</v>
      </c>
      <c r="E109" s="33" t="s">
        <v>319</v>
      </c>
    </row>
    <row r="110" spans="3:5" x14ac:dyDescent="0.3">
      <c r="C110" s="33" t="s">
        <v>320</v>
      </c>
      <c r="D110" s="33" t="s">
        <v>146</v>
      </c>
      <c r="E110" s="33" t="s">
        <v>321</v>
      </c>
    </row>
    <row r="111" spans="3:5" x14ac:dyDescent="0.3">
      <c r="C111" s="33" t="s">
        <v>322</v>
      </c>
      <c r="D111" s="33" t="s">
        <v>146</v>
      </c>
      <c r="E111" s="33" t="s">
        <v>323</v>
      </c>
    </row>
    <row r="112" spans="3:5" x14ac:dyDescent="0.3">
      <c r="C112" s="33" t="s">
        <v>324</v>
      </c>
      <c r="D112" s="33" t="s">
        <v>146</v>
      </c>
      <c r="E112" s="33" t="s">
        <v>325</v>
      </c>
    </row>
    <row r="113" spans="3:5" x14ac:dyDescent="0.3">
      <c r="C113" s="33" t="s">
        <v>326</v>
      </c>
      <c r="D113" s="33" t="s">
        <v>146</v>
      </c>
      <c r="E113" s="33" t="s">
        <v>327</v>
      </c>
    </row>
    <row r="114" spans="3:5" x14ac:dyDescent="0.3">
      <c r="C114" s="33" t="s">
        <v>328</v>
      </c>
      <c r="D114" s="33" t="s">
        <v>146</v>
      </c>
      <c r="E114" s="33" t="s">
        <v>329</v>
      </c>
    </row>
    <row r="115" spans="3:5" x14ac:dyDescent="0.3">
      <c r="C115" s="33" t="s">
        <v>330</v>
      </c>
      <c r="D115" s="33" t="s">
        <v>146</v>
      </c>
      <c r="E115" s="33" t="s">
        <v>331</v>
      </c>
    </row>
    <row r="116" spans="3:5" x14ac:dyDescent="0.3">
      <c r="C116" s="33" t="s">
        <v>332</v>
      </c>
      <c r="D116" s="33" t="s">
        <v>146</v>
      </c>
      <c r="E116" s="33" t="s">
        <v>333</v>
      </c>
    </row>
    <row r="117" spans="3:5" x14ac:dyDescent="0.3">
      <c r="C117" s="33" t="s">
        <v>334</v>
      </c>
      <c r="D117" s="33" t="s">
        <v>146</v>
      </c>
      <c r="E117" s="33" t="s">
        <v>335</v>
      </c>
    </row>
    <row r="118" spans="3:5" x14ac:dyDescent="0.3">
      <c r="C118" s="33" t="s">
        <v>336</v>
      </c>
      <c r="D118" s="33" t="s">
        <v>146</v>
      </c>
      <c r="E118" s="33" t="s">
        <v>337</v>
      </c>
    </row>
    <row r="119" spans="3:5" x14ac:dyDescent="0.3">
      <c r="C119" s="33" t="s">
        <v>338</v>
      </c>
      <c r="D119" s="33" t="s">
        <v>146</v>
      </c>
      <c r="E119" s="33" t="s">
        <v>339</v>
      </c>
    </row>
    <row r="120" spans="3:5" x14ac:dyDescent="0.3">
      <c r="C120" s="33" t="s">
        <v>340</v>
      </c>
      <c r="D120" s="33" t="s">
        <v>146</v>
      </c>
      <c r="E120" s="33" t="s">
        <v>341</v>
      </c>
    </row>
    <row r="121" spans="3:5" x14ac:dyDescent="0.3">
      <c r="C121" s="33" t="s">
        <v>342</v>
      </c>
      <c r="D121" s="33" t="s">
        <v>146</v>
      </c>
      <c r="E121" s="33" t="s">
        <v>343</v>
      </c>
    </row>
    <row r="122" spans="3:5" x14ac:dyDescent="0.3">
      <c r="C122" s="33" t="s">
        <v>344</v>
      </c>
      <c r="D122" s="33" t="s">
        <v>146</v>
      </c>
      <c r="E122" s="33" t="s">
        <v>345</v>
      </c>
    </row>
    <row r="123" spans="3:5" x14ac:dyDescent="0.3">
      <c r="C123" s="33" t="s">
        <v>346</v>
      </c>
      <c r="D123" s="33" t="s">
        <v>146</v>
      </c>
      <c r="E123" s="33" t="s">
        <v>347</v>
      </c>
    </row>
    <row r="124" spans="3:5" x14ac:dyDescent="0.3">
      <c r="C124" s="33" t="s">
        <v>348</v>
      </c>
      <c r="D124" s="33" t="s">
        <v>146</v>
      </c>
      <c r="E124" s="33" t="s">
        <v>349</v>
      </c>
    </row>
    <row r="125" spans="3:5" x14ac:dyDescent="0.3">
      <c r="C125" s="33" t="s">
        <v>350</v>
      </c>
      <c r="D125" s="33" t="s">
        <v>146</v>
      </c>
      <c r="E125" s="33" t="s">
        <v>351</v>
      </c>
    </row>
    <row r="126" spans="3:5" x14ac:dyDescent="0.3">
      <c r="C126" s="33" t="s">
        <v>352</v>
      </c>
      <c r="D126" s="33" t="s">
        <v>146</v>
      </c>
      <c r="E126" s="33" t="s">
        <v>353</v>
      </c>
    </row>
    <row r="127" spans="3:5" x14ac:dyDescent="0.3">
      <c r="C127" s="33" t="s">
        <v>354</v>
      </c>
      <c r="D127" s="33" t="s">
        <v>146</v>
      </c>
      <c r="E127" s="33" t="s">
        <v>355</v>
      </c>
    </row>
    <row r="128" spans="3:5" x14ac:dyDescent="0.3">
      <c r="C128" s="33" t="s">
        <v>356</v>
      </c>
      <c r="D128" s="33" t="s">
        <v>146</v>
      </c>
      <c r="E128" s="33" t="s">
        <v>357</v>
      </c>
    </row>
    <row r="129" spans="3:5" x14ac:dyDescent="0.3">
      <c r="C129" s="33" t="s">
        <v>358</v>
      </c>
      <c r="D129" s="33" t="s">
        <v>146</v>
      </c>
      <c r="E129" s="33" t="s">
        <v>359</v>
      </c>
    </row>
    <row r="130" spans="3:5" x14ac:dyDescent="0.3">
      <c r="C130" s="33" t="s">
        <v>360</v>
      </c>
      <c r="D130" s="33" t="s">
        <v>146</v>
      </c>
      <c r="E130" s="33" t="s">
        <v>361</v>
      </c>
    </row>
    <row r="131" spans="3:5" x14ac:dyDescent="0.3">
      <c r="C131" s="33" t="s">
        <v>362</v>
      </c>
      <c r="D131" s="33" t="s">
        <v>146</v>
      </c>
      <c r="E131" s="33" t="s">
        <v>363</v>
      </c>
    </row>
    <row r="132" spans="3:5" x14ac:dyDescent="0.3">
      <c r="C132" s="33" t="s">
        <v>364</v>
      </c>
      <c r="D132" s="33" t="s">
        <v>146</v>
      </c>
      <c r="E132" s="33" t="s">
        <v>365</v>
      </c>
    </row>
    <row r="133" spans="3:5" x14ac:dyDescent="0.3">
      <c r="C133" s="33" t="s">
        <v>366</v>
      </c>
      <c r="D133" s="33" t="s">
        <v>146</v>
      </c>
      <c r="E133" s="33" t="s">
        <v>367</v>
      </c>
    </row>
    <row r="134" spans="3:5" x14ac:dyDescent="0.3">
      <c r="C134" s="33" t="s">
        <v>368</v>
      </c>
      <c r="D134" s="33" t="s">
        <v>146</v>
      </c>
      <c r="E134" s="33" t="s">
        <v>369</v>
      </c>
    </row>
    <row r="135" spans="3:5" x14ac:dyDescent="0.3">
      <c r="C135" s="33" t="s">
        <v>370</v>
      </c>
      <c r="D135" s="33" t="s">
        <v>146</v>
      </c>
      <c r="E135" s="33" t="s">
        <v>371</v>
      </c>
    </row>
    <row r="136" spans="3:5" x14ac:dyDescent="0.3">
      <c r="C136" s="33" t="s">
        <v>372</v>
      </c>
      <c r="D136" s="33" t="s">
        <v>146</v>
      </c>
      <c r="E136" s="33" t="s">
        <v>373</v>
      </c>
    </row>
    <row r="137" spans="3:5" x14ac:dyDescent="0.3">
      <c r="C137" s="33" t="s">
        <v>374</v>
      </c>
      <c r="D137" s="33" t="s">
        <v>146</v>
      </c>
      <c r="E137" s="33" t="s">
        <v>375</v>
      </c>
    </row>
    <row r="138" spans="3:5" x14ac:dyDescent="0.3">
      <c r="C138" s="33" t="s">
        <v>376</v>
      </c>
      <c r="D138" s="33" t="s">
        <v>146</v>
      </c>
      <c r="E138" s="33" t="s">
        <v>377</v>
      </c>
    </row>
    <row r="139" spans="3:5" x14ac:dyDescent="0.3">
      <c r="C139" s="33" t="s">
        <v>378</v>
      </c>
      <c r="D139" s="33" t="s">
        <v>146</v>
      </c>
      <c r="E139" s="33" t="s">
        <v>379</v>
      </c>
    </row>
    <row r="140" spans="3:5" x14ac:dyDescent="0.3">
      <c r="C140" s="33" t="s">
        <v>380</v>
      </c>
      <c r="D140" s="33" t="s">
        <v>146</v>
      </c>
      <c r="E140" s="33" t="s">
        <v>381</v>
      </c>
    </row>
    <row r="141" spans="3:5" x14ac:dyDescent="0.3">
      <c r="C141" s="33" t="s">
        <v>382</v>
      </c>
      <c r="D141" s="33" t="s">
        <v>146</v>
      </c>
      <c r="E141" s="33" t="s">
        <v>383</v>
      </c>
    </row>
    <row r="142" spans="3:5" x14ac:dyDescent="0.3">
      <c r="C142" s="33" t="s">
        <v>384</v>
      </c>
      <c r="D142" s="33" t="s">
        <v>146</v>
      </c>
      <c r="E142" s="33" t="s">
        <v>385</v>
      </c>
    </row>
    <row r="143" spans="3:5" x14ac:dyDescent="0.3">
      <c r="C143" s="33" t="s">
        <v>386</v>
      </c>
      <c r="D143" s="33" t="s">
        <v>146</v>
      </c>
      <c r="E143" s="33" t="s">
        <v>387</v>
      </c>
    </row>
    <row r="144" spans="3:5" x14ac:dyDescent="0.3">
      <c r="C144" s="33" t="s">
        <v>388</v>
      </c>
      <c r="D144" s="33" t="s">
        <v>146</v>
      </c>
      <c r="E144" s="33" t="s">
        <v>389</v>
      </c>
    </row>
    <row r="145" spans="3:5" x14ac:dyDescent="0.3">
      <c r="C145" s="33" t="s">
        <v>390</v>
      </c>
      <c r="D145" s="33" t="s">
        <v>146</v>
      </c>
      <c r="E145" s="33" t="s">
        <v>391</v>
      </c>
    </row>
    <row r="146" spans="3:5" x14ac:dyDescent="0.3">
      <c r="C146" s="33" t="s">
        <v>392</v>
      </c>
      <c r="D146" s="33" t="s">
        <v>146</v>
      </c>
      <c r="E146" s="33" t="s">
        <v>393</v>
      </c>
    </row>
    <row r="147" spans="3:5" x14ac:dyDescent="0.3">
      <c r="C147" s="33" t="s">
        <v>394</v>
      </c>
      <c r="D147" s="33" t="s">
        <v>146</v>
      </c>
      <c r="E147" s="33" t="s">
        <v>395</v>
      </c>
    </row>
    <row r="148" spans="3:5" x14ac:dyDescent="0.3">
      <c r="C148" s="33" t="s">
        <v>396</v>
      </c>
      <c r="D148" s="33" t="s">
        <v>146</v>
      </c>
      <c r="E148" s="33" t="s">
        <v>397</v>
      </c>
    </row>
    <row r="149" spans="3:5" x14ac:dyDescent="0.3">
      <c r="C149" s="33" t="s">
        <v>398</v>
      </c>
      <c r="D149" s="33" t="s">
        <v>146</v>
      </c>
      <c r="E149" s="33" t="s">
        <v>399</v>
      </c>
    </row>
    <row r="150" spans="3:5" x14ac:dyDescent="0.3">
      <c r="C150" s="33" t="s">
        <v>400</v>
      </c>
      <c r="D150" s="33" t="s">
        <v>146</v>
      </c>
      <c r="E150" s="33" t="s">
        <v>401</v>
      </c>
    </row>
    <row r="151" spans="3:5" x14ac:dyDescent="0.3">
      <c r="C151" s="33" t="s">
        <v>402</v>
      </c>
      <c r="D151" s="33" t="s">
        <v>146</v>
      </c>
      <c r="E151" s="33" t="s">
        <v>403</v>
      </c>
    </row>
    <row r="152" spans="3:5" x14ac:dyDescent="0.3">
      <c r="C152" s="33" t="s">
        <v>404</v>
      </c>
      <c r="D152" s="33" t="s">
        <v>146</v>
      </c>
      <c r="E152" s="33" t="s">
        <v>405</v>
      </c>
    </row>
    <row r="153" spans="3:5" x14ac:dyDescent="0.3">
      <c r="C153" s="33" t="s">
        <v>406</v>
      </c>
      <c r="D153" s="33" t="s">
        <v>146</v>
      </c>
      <c r="E153" s="33" t="s">
        <v>407</v>
      </c>
    </row>
    <row r="154" spans="3:5" x14ac:dyDescent="0.3">
      <c r="C154" s="33" t="s">
        <v>408</v>
      </c>
      <c r="D154" s="33" t="s">
        <v>146</v>
      </c>
      <c r="E154" s="33" t="s">
        <v>409</v>
      </c>
    </row>
    <row r="155" spans="3:5" x14ac:dyDescent="0.3">
      <c r="C155" s="33" t="s">
        <v>410</v>
      </c>
      <c r="D155" s="33" t="s">
        <v>146</v>
      </c>
      <c r="E155" s="33" t="s">
        <v>411</v>
      </c>
    </row>
    <row r="156" spans="3:5" x14ac:dyDescent="0.3">
      <c r="C156" s="33" t="s">
        <v>412</v>
      </c>
      <c r="D156" s="33" t="s">
        <v>146</v>
      </c>
      <c r="E156" s="33" t="s">
        <v>413</v>
      </c>
    </row>
    <row r="157" spans="3:5" x14ac:dyDescent="0.3">
      <c r="C157" s="33" t="s">
        <v>414</v>
      </c>
      <c r="D157" s="33" t="s">
        <v>146</v>
      </c>
      <c r="E157" s="33" t="s">
        <v>415</v>
      </c>
    </row>
    <row r="158" spans="3:5" x14ac:dyDescent="0.3">
      <c r="C158" s="33" t="s">
        <v>416</v>
      </c>
      <c r="D158" s="33" t="s">
        <v>146</v>
      </c>
      <c r="E158" s="33" t="s">
        <v>417</v>
      </c>
    </row>
    <row r="159" spans="3:5" x14ac:dyDescent="0.3">
      <c r="C159" s="33" t="s">
        <v>418</v>
      </c>
      <c r="D159" s="33" t="s">
        <v>146</v>
      </c>
      <c r="E159" s="33" t="s">
        <v>419</v>
      </c>
    </row>
    <row r="160" spans="3:5" x14ac:dyDescent="0.3">
      <c r="C160" s="33" t="s">
        <v>420</v>
      </c>
      <c r="D160" s="33" t="s">
        <v>146</v>
      </c>
      <c r="E160" s="33" t="s">
        <v>421</v>
      </c>
    </row>
    <row r="161" spans="3:5" x14ac:dyDescent="0.3">
      <c r="C161" s="33" t="s">
        <v>422</v>
      </c>
      <c r="D161" s="33" t="s">
        <v>146</v>
      </c>
      <c r="E161" s="33" t="s">
        <v>423</v>
      </c>
    </row>
    <row r="162" spans="3:5" x14ac:dyDescent="0.3">
      <c r="C162" s="33" t="s">
        <v>424</v>
      </c>
      <c r="D162" s="33" t="s">
        <v>146</v>
      </c>
      <c r="E162" s="33" t="s">
        <v>425</v>
      </c>
    </row>
    <row r="163" spans="3:5" x14ac:dyDescent="0.3">
      <c r="C163" s="33" t="s">
        <v>426</v>
      </c>
      <c r="D163" s="33" t="s">
        <v>146</v>
      </c>
      <c r="E163" s="33" t="s">
        <v>427</v>
      </c>
    </row>
    <row r="164" spans="3:5" x14ac:dyDescent="0.3">
      <c r="C164" s="33" t="s">
        <v>428</v>
      </c>
      <c r="D164" s="33" t="s">
        <v>146</v>
      </c>
      <c r="E164" s="33" t="s">
        <v>429</v>
      </c>
    </row>
    <row r="165" spans="3:5" x14ac:dyDescent="0.3">
      <c r="C165" s="33" t="s">
        <v>430</v>
      </c>
      <c r="D165" s="33" t="s">
        <v>146</v>
      </c>
      <c r="E165" s="33" t="s">
        <v>431</v>
      </c>
    </row>
    <row r="166" spans="3:5" x14ac:dyDescent="0.3">
      <c r="C166" s="33" t="s">
        <v>432</v>
      </c>
      <c r="D166" s="33" t="s">
        <v>146</v>
      </c>
      <c r="E166" s="33" t="s">
        <v>433</v>
      </c>
    </row>
    <row r="167" spans="3:5" x14ac:dyDescent="0.3">
      <c r="C167" s="33" t="s">
        <v>434</v>
      </c>
      <c r="D167" s="33" t="s">
        <v>146</v>
      </c>
      <c r="E167" s="33" t="s">
        <v>435</v>
      </c>
    </row>
    <row r="168" spans="3:5" x14ac:dyDescent="0.3">
      <c r="C168" s="33" t="s">
        <v>436</v>
      </c>
      <c r="D168" s="33" t="s">
        <v>146</v>
      </c>
      <c r="E168" s="33" t="s">
        <v>437</v>
      </c>
    </row>
    <row r="169" spans="3:5" x14ac:dyDescent="0.3">
      <c r="C169" s="33" t="s">
        <v>438</v>
      </c>
      <c r="D169" s="33" t="s">
        <v>146</v>
      </c>
      <c r="E169" s="33" t="s">
        <v>439</v>
      </c>
    </row>
    <row r="170" spans="3:5" x14ac:dyDescent="0.3">
      <c r="C170" s="33" t="s">
        <v>440</v>
      </c>
      <c r="D170" s="33" t="s">
        <v>146</v>
      </c>
      <c r="E170" s="33" t="s">
        <v>441</v>
      </c>
    </row>
    <row r="171" spans="3:5" x14ac:dyDescent="0.3">
      <c r="C171" s="33" t="s">
        <v>442</v>
      </c>
      <c r="D171" s="33" t="s">
        <v>146</v>
      </c>
      <c r="E171" s="33" t="s">
        <v>443</v>
      </c>
    </row>
    <row r="172" spans="3:5" x14ac:dyDescent="0.3">
      <c r="C172" s="33" t="s">
        <v>444</v>
      </c>
      <c r="D172" s="33" t="s">
        <v>146</v>
      </c>
      <c r="E172" s="33" t="s">
        <v>445</v>
      </c>
    </row>
    <row r="173" spans="3:5" x14ac:dyDescent="0.3">
      <c r="C173" s="33" t="s">
        <v>446</v>
      </c>
      <c r="D173" s="33" t="s">
        <v>146</v>
      </c>
      <c r="E173" s="33" t="s">
        <v>447</v>
      </c>
    </row>
    <row r="174" spans="3:5" x14ac:dyDescent="0.3">
      <c r="C174" s="33" t="s">
        <v>448</v>
      </c>
      <c r="D174" s="33" t="s">
        <v>146</v>
      </c>
      <c r="E174" s="33" t="s">
        <v>449</v>
      </c>
    </row>
    <row r="175" spans="3:5" x14ac:dyDescent="0.3">
      <c r="C175" s="33" t="s">
        <v>450</v>
      </c>
      <c r="D175" s="33" t="s">
        <v>146</v>
      </c>
      <c r="E175" s="33" t="s">
        <v>451</v>
      </c>
    </row>
    <row r="176" spans="3:5" x14ac:dyDescent="0.3">
      <c r="C176" s="33" t="s">
        <v>452</v>
      </c>
      <c r="D176" s="33" t="s">
        <v>146</v>
      </c>
      <c r="E176" s="33" t="s">
        <v>453</v>
      </c>
    </row>
    <row r="177" spans="3:5" x14ac:dyDescent="0.3">
      <c r="C177" s="33" t="s">
        <v>454</v>
      </c>
      <c r="D177" s="33" t="s">
        <v>146</v>
      </c>
      <c r="E177" s="33" t="s">
        <v>455</v>
      </c>
    </row>
    <row r="178" spans="3:5" x14ac:dyDescent="0.3">
      <c r="C178" s="33" t="s">
        <v>456</v>
      </c>
      <c r="D178" s="33" t="s">
        <v>146</v>
      </c>
      <c r="E178" s="33" t="s">
        <v>457</v>
      </c>
    </row>
    <row r="179" spans="3:5" x14ac:dyDescent="0.3">
      <c r="C179" s="33" t="s">
        <v>458</v>
      </c>
      <c r="D179" s="33" t="s">
        <v>146</v>
      </c>
      <c r="E179" s="33" t="s">
        <v>459</v>
      </c>
    </row>
    <row r="180" spans="3:5" x14ac:dyDescent="0.3">
      <c r="C180" s="33" t="s">
        <v>460</v>
      </c>
      <c r="D180" s="33" t="s">
        <v>146</v>
      </c>
      <c r="E180" s="33" t="s">
        <v>461</v>
      </c>
    </row>
    <row r="181" spans="3:5" x14ac:dyDescent="0.3">
      <c r="C181" s="33" t="s">
        <v>462</v>
      </c>
      <c r="D181" s="33" t="s">
        <v>146</v>
      </c>
      <c r="E181" s="33" t="s">
        <v>463</v>
      </c>
    </row>
    <row r="182" spans="3:5" x14ac:dyDescent="0.3">
      <c r="C182" s="33" t="s">
        <v>464</v>
      </c>
      <c r="D182" s="33" t="s">
        <v>146</v>
      </c>
      <c r="E182" s="33" t="s">
        <v>465</v>
      </c>
    </row>
    <row r="183" spans="3:5" x14ac:dyDescent="0.3">
      <c r="C183" s="33" t="s">
        <v>466</v>
      </c>
      <c r="D183" s="33" t="s">
        <v>146</v>
      </c>
      <c r="E183" s="33" t="s">
        <v>467</v>
      </c>
    </row>
    <row r="184" spans="3:5" x14ac:dyDescent="0.3">
      <c r="C184" s="33" t="s">
        <v>468</v>
      </c>
      <c r="D184" s="33" t="s">
        <v>146</v>
      </c>
      <c r="E184" s="33" t="s">
        <v>469</v>
      </c>
    </row>
    <row r="185" spans="3:5" x14ac:dyDescent="0.3">
      <c r="C185" s="33" t="s">
        <v>470</v>
      </c>
      <c r="D185" s="33" t="s">
        <v>146</v>
      </c>
      <c r="E185" s="33" t="s">
        <v>471</v>
      </c>
    </row>
    <row r="186" spans="3:5" x14ac:dyDescent="0.3">
      <c r="C186" s="33" t="s">
        <v>472</v>
      </c>
      <c r="D186" s="33" t="s">
        <v>146</v>
      </c>
      <c r="E186" s="33" t="s">
        <v>473</v>
      </c>
    </row>
    <row r="187" spans="3:5" x14ac:dyDescent="0.3">
      <c r="C187" s="33" t="s">
        <v>474</v>
      </c>
      <c r="D187" s="33" t="s">
        <v>146</v>
      </c>
      <c r="E187" s="33" t="s">
        <v>475</v>
      </c>
    </row>
    <row r="188" spans="3:5" x14ac:dyDescent="0.3">
      <c r="C188" s="33" t="s">
        <v>476</v>
      </c>
      <c r="D188" s="33" t="s">
        <v>146</v>
      </c>
      <c r="E188" s="33" t="s">
        <v>477</v>
      </c>
    </row>
    <row r="189" spans="3:5" x14ac:dyDescent="0.3">
      <c r="C189" s="33" t="s">
        <v>478</v>
      </c>
      <c r="D189" s="33" t="s">
        <v>146</v>
      </c>
      <c r="E189" s="33" t="s">
        <v>479</v>
      </c>
    </row>
    <row r="190" spans="3:5" x14ac:dyDescent="0.3">
      <c r="C190" s="33" t="s">
        <v>480</v>
      </c>
      <c r="D190" s="33" t="s">
        <v>146</v>
      </c>
      <c r="E190" s="33" t="s">
        <v>481</v>
      </c>
    </row>
    <row r="191" spans="3:5" x14ac:dyDescent="0.3">
      <c r="C191" s="33" t="s">
        <v>482</v>
      </c>
      <c r="D191" s="33" t="s">
        <v>146</v>
      </c>
      <c r="E191" s="33" t="s">
        <v>483</v>
      </c>
    </row>
    <row r="192" spans="3:5" x14ac:dyDescent="0.3">
      <c r="C192" s="33" t="s">
        <v>484</v>
      </c>
      <c r="D192" s="33" t="s">
        <v>146</v>
      </c>
      <c r="E192" s="33" t="s">
        <v>485</v>
      </c>
    </row>
    <row r="193" spans="3:5" x14ac:dyDescent="0.3">
      <c r="C193" s="33" t="s">
        <v>486</v>
      </c>
      <c r="D193" s="33" t="s">
        <v>146</v>
      </c>
      <c r="E193" s="33" t="s">
        <v>487</v>
      </c>
    </row>
    <row r="194" spans="3:5" x14ac:dyDescent="0.3">
      <c r="C194" s="33" t="s">
        <v>488</v>
      </c>
      <c r="D194" s="33" t="s">
        <v>146</v>
      </c>
      <c r="E194" s="33" t="s">
        <v>489</v>
      </c>
    </row>
    <row r="195" spans="3:5" x14ac:dyDescent="0.3">
      <c r="C195" s="33" t="s">
        <v>490</v>
      </c>
      <c r="D195" s="33" t="s">
        <v>146</v>
      </c>
      <c r="E195" s="33" t="s">
        <v>491</v>
      </c>
    </row>
    <row r="196" spans="3:5" x14ac:dyDescent="0.3">
      <c r="C196" s="33" t="s">
        <v>492</v>
      </c>
      <c r="D196" s="33" t="s">
        <v>146</v>
      </c>
      <c r="E196" s="33" t="s">
        <v>493</v>
      </c>
    </row>
    <row r="197" spans="3:5" x14ac:dyDescent="0.3">
      <c r="C197" s="33" t="s">
        <v>494</v>
      </c>
      <c r="D197" s="33" t="s">
        <v>146</v>
      </c>
      <c r="E197" s="33" t="s">
        <v>495</v>
      </c>
    </row>
    <row r="198" spans="3:5" x14ac:dyDescent="0.3">
      <c r="C198" s="33" t="s">
        <v>496</v>
      </c>
      <c r="D198" s="33" t="s">
        <v>146</v>
      </c>
      <c r="E198" s="33" t="s">
        <v>497</v>
      </c>
    </row>
    <row r="199" spans="3:5" x14ac:dyDescent="0.3">
      <c r="C199" s="33" t="s">
        <v>498</v>
      </c>
      <c r="D199" s="33" t="s">
        <v>146</v>
      </c>
      <c r="E199" s="33" t="s">
        <v>499</v>
      </c>
    </row>
    <row r="200" spans="3:5" x14ac:dyDescent="0.3">
      <c r="C200" s="33" t="s">
        <v>500</v>
      </c>
      <c r="D200" s="33" t="s">
        <v>146</v>
      </c>
      <c r="E200" s="33" t="s">
        <v>501</v>
      </c>
    </row>
    <row r="201" spans="3:5" x14ac:dyDescent="0.3">
      <c r="C201" s="33" t="s">
        <v>502</v>
      </c>
      <c r="D201" s="33" t="s">
        <v>146</v>
      </c>
      <c r="E201" s="33" t="s">
        <v>503</v>
      </c>
    </row>
    <row r="202" spans="3:5" x14ac:dyDescent="0.3">
      <c r="C202" s="33" t="s">
        <v>504</v>
      </c>
      <c r="D202" s="33" t="s">
        <v>146</v>
      </c>
      <c r="E202" s="33" t="s">
        <v>505</v>
      </c>
    </row>
    <row r="203" spans="3:5" x14ac:dyDescent="0.3">
      <c r="C203" s="33" t="s">
        <v>506</v>
      </c>
      <c r="D203" s="33" t="s">
        <v>146</v>
      </c>
      <c r="E203" s="33" t="s">
        <v>507</v>
      </c>
    </row>
    <row r="204" spans="3:5" x14ac:dyDescent="0.3">
      <c r="C204" s="33" t="s">
        <v>508</v>
      </c>
      <c r="D204" s="33" t="s">
        <v>146</v>
      </c>
      <c r="E204" s="33" t="s">
        <v>509</v>
      </c>
    </row>
    <row r="205" spans="3:5" x14ac:dyDescent="0.3">
      <c r="C205" s="33" t="s">
        <v>510</v>
      </c>
      <c r="D205" s="33" t="s">
        <v>146</v>
      </c>
      <c r="E205" s="33" t="s">
        <v>511</v>
      </c>
    </row>
    <row r="206" spans="3:5" x14ac:dyDescent="0.3">
      <c r="C206" s="33" t="s">
        <v>512</v>
      </c>
      <c r="D206" s="33" t="s">
        <v>146</v>
      </c>
      <c r="E206" s="33" t="s">
        <v>513</v>
      </c>
    </row>
    <row r="207" spans="3:5" x14ac:dyDescent="0.3">
      <c r="C207" s="33" t="s">
        <v>514</v>
      </c>
      <c r="D207" s="33" t="s">
        <v>146</v>
      </c>
      <c r="E207" s="33" t="s">
        <v>515</v>
      </c>
    </row>
    <row r="208" spans="3:5" x14ac:dyDescent="0.3">
      <c r="C208" s="33" t="s">
        <v>516</v>
      </c>
      <c r="D208" s="33" t="s">
        <v>146</v>
      </c>
      <c r="E208" s="33" t="s">
        <v>517</v>
      </c>
    </row>
    <row r="209" spans="3:5" x14ac:dyDescent="0.3">
      <c r="C209" s="33" t="s">
        <v>518</v>
      </c>
      <c r="D209" s="33" t="s">
        <v>146</v>
      </c>
      <c r="E209" s="33" t="s">
        <v>519</v>
      </c>
    </row>
    <row r="210" spans="3:5" x14ac:dyDescent="0.3">
      <c r="C210" s="33" t="s">
        <v>520</v>
      </c>
      <c r="D210" s="33" t="s">
        <v>146</v>
      </c>
      <c r="E210" s="33" t="s">
        <v>521</v>
      </c>
    </row>
    <row r="211" spans="3:5" x14ac:dyDescent="0.3">
      <c r="C211" s="33" t="s">
        <v>522</v>
      </c>
      <c r="D211" s="33" t="s">
        <v>146</v>
      </c>
      <c r="E211" s="33" t="s">
        <v>523</v>
      </c>
    </row>
    <row r="212" spans="3:5" x14ac:dyDescent="0.3">
      <c r="C212" s="33" t="s">
        <v>524</v>
      </c>
      <c r="D212" s="33" t="s">
        <v>146</v>
      </c>
      <c r="E212" s="33" t="s">
        <v>525</v>
      </c>
    </row>
    <row r="213" spans="3:5" x14ac:dyDescent="0.3">
      <c r="C213" s="33" t="s">
        <v>526</v>
      </c>
      <c r="D213" s="33" t="s">
        <v>146</v>
      </c>
      <c r="E213" s="33" t="s">
        <v>527</v>
      </c>
    </row>
    <row r="214" spans="3:5" x14ac:dyDescent="0.3">
      <c r="C214" s="33" t="s">
        <v>528</v>
      </c>
      <c r="D214" s="33" t="s">
        <v>146</v>
      </c>
      <c r="E214" s="33" t="s">
        <v>529</v>
      </c>
    </row>
    <row r="215" spans="3:5" x14ac:dyDescent="0.3">
      <c r="C215" s="33" t="s">
        <v>530</v>
      </c>
      <c r="D215" s="33" t="s">
        <v>146</v>
      </c>
      <c r="E215" s="33" t="s">
        <v>531</v>
      </c>
    </row>
    <row r="216" spans="3:5" x14ac:dyDescent="0.3">
      <c r="C216" s="33" t="s">
        <v>532</v>
      </c>
      <c r="D216" s="33" t="s">
        <v>146</v>
      </c>
      <c r="E216" s="33" t="s">
        <v>533</v>
      </c>
    </row>
    <row r="217" spans="3:5" x14ac:dyDescent="0.3">
      <c r="C217" s="33" t="s">
        <v>534</v>
      </c>
      <c r="D217" s="33" t="s">
        <v>146</v>
      </c>
      <c r="E217" s="33" t="s">
        <v>535</v>
      </c>
    </row>
    <row r="218" spans="3:5" x14ac:dyDescent="0.3">
      <c r="C218" s="33" t="s">
        <v>536</v>
      </c>
      <c r="D218" s="33" t="s">
        <v>146</v>
      </c>
      <c r="E218" s="33" t="s">
        <v>537</v>
      </c>
    </row>
    <row r="219" spans="3:5" x14ac:dyDescent="0.3">
      <c r="C219" s="33" t="s">
        <v>538</v>
      </c>
      <c r="D219" s="33" t="s">
        <v>146</v>
      </c>
      <c r="E219" s="33" t="s">
        <v>539</v>
      </c>
    </row>
    <row r="220" spans="3:5" x14ac:dyDescent="0.3">
      <c r="C220" s="33" t="s">
        <v>540</v>
      </c>
      <c r="D220" s="33" t="s">
        <v>146</v>
      </c>
      <c r="E220" s="33" t="s">
        <v>541</v>
      </c>
    </row>
    <row r="221" spans="3:5" x14ac:dyDescent="0.3">
      <c r="C221" s="33" t="s">
        <v>542</v>
      </c>
      <c r="D221" s="33" t="s">
        <v>146</v>
      </c>
      <c r="E221" s="33" t="s">
        <v>543</v>
      </c>
    </row>
    <row r="222" spans="3:5" x14ac:dyDescent="0.3">
      <c r="C222" s="33" t="s">
        <v>544</v>
      </c>
      <c r="D222" s="33" t="s">
        <v>146</v>
      </c>
      <c r="E222" s="33" t="s">
        <v>545</v>
      </c>
    </row>
    <row r="223" spans="3:5" x14ac:dyDescent="0.3">
      <c r="C223" s="33" t="s">
        <v>546</v>
      </c>
      <c r="D223" s="33" t="s">
        <v>146</v>
      </c>
      <c r="E223" s="33" t="s">
        <v>547</v>
      </c>
    </row>
    <row r="224" spans="3:5" x14ac:dyDescent="0.3">
      <c r="C224" s="33" t="s">
        <v>548</v>
      </c>
      <c r="D224" s="33" t="s">
        <v>146</v>
      </c>
      <c r="E224" s="33" t="s">
        <v>549</v>
      </c>
    </row>
    <row r="225" spans="3:5" x14ac:dyDescent="0.3">
      <c r="C225" s="33" t="s">
        <v>550</v>
      </c>
      <c r="D225" s="33" t="s">
        <v>146</v>
      </c>
      <c r="E225" s="33" t="s">
        <v>551</v>
      </c>
    </row>
    <row r="226" spans="3:5" x14ac:dyDescent="0.3">
      <c r="C226" s="33" t="s">
        <v>552</v>
      </c>
      <c r="D226" s="33" t="s">
        <v>146</v>
      </c>
      <c r="E226" s="33" t="s">
        <v>553</v>
      </c>
    </row>
    <row r="227" spans="3:5" x14ac:dyDescent="0.3">
      <c r="C227" s="33" t="s">
        <v>554</v>
      </c>
      <c r="D227" s="33" t="s">
        <v>146</v>
      </c>
      <c r="E227" s="33" t="s">
        <v>555</v>
      </c>
    </row>
    <row r="228" spans="3:5" x14ac:dyDescent="0.3">
      <c r="C228" s="33" t="s">
        <v>556</v>
      </c>
      <c r="D228" s="33" t="s">
        <v>146</v>
      </c>
      <c r="E228" s="33" t="s">
        <v>557</v>
      </c>
    </row>
    <row r="229" spans="3:5" x14ac:dyDescent="0.3">
      <c r="C229" s="33" t="s">
        <v>558</v>
      </c>
      <c r="D229" s="33" t="s">
        <v>146</v>
      </c>
      <c r="E229" s="33" t="s">
        <v>559</v>
      </c>
    </row>
    <row r="230" spans="3:5" x14ac:dyDescent="0.3">
      <c r="C230" s="33" t="s">
        <v>560</v>
      </c>
      <c r="D230" s="33" t="s">
        <v>146</v>
      </c>
      <c r="E230" s="33" t="s">
        <v>561</v>
      </c>
    </row>
    <row r="231" spans="3:5" x14ac:dyDescent="0.3">
      <c r="C231" s="33" t="s">
        <v>562</v>
      </c>
      <c r="D231" s="33" t="s">
        <v>146</v>
      </c>
      <c r="E231" s="33" t="s">
        <v>563</v>
      </c>
    </row>
    <row r="232" spans="3:5" x14ac:dyDescent="0.3">
      <c r="C232" s="33" t="s">
        <v>564</v>
      </c>
      <c r="D232" s="33" t="s">
        <v>146</v>
      </c>
      <c r="E232" s="33" t="s">
        <v>565</v>
      </c>
    </row>
    <row r="233" spans="3:5" x14ac:dyDescent="0.3">
      <c r="C233" s="33" t="s">
        <v>566</v>
      </c>
      <c r="D233" s="33" t="s">
        <v>146</v>
      </c>
      <c r="E233" s="33" t="s">
        <v>567</v>
      </c>
    </row>
    <row r="234" spans="3:5" x14ac:dyDescent="0.3">
      <c r="C234" s="33" t="s">
        <v>568</v>
      </c>
      <c r="D234" s="33" t="s">
        <v>146</v>
      </c>
      <c r="E234" s="33" t="s">
        <v>569</v>
      </c>
    </row>
    <row r="235" spans="3:5" x14ac:dyDescent="0.3">
      <c r="C235" s="33" t="s">
        <v>570</v>
      </c>
      <c r="D235" s="33" t="s">
        <v>146</v>
      </c>
      <c r="E235" s="33" t="s">
        <v>571</v>
      </c>
    </row>
    <row r="236" spans="3:5" x14ac:dyDescent="0.3">
      <c r="C236" s="33" t="s">
        <v>572</v>
      </c>
      <c r="D236" s="33" t="s">
        <v>146</v>
      </c>
      <c r="E236" s="33" t="s">
        <v>573</v>
      </c>
    </row>
    <row r="237" spans="3:5" x14ac:dyDescent="0.3">
      <c r="C237" s="33" t="s">
        <v>574</v>
      </c>
      <c r="D237" s="33" t="s">
        <v>146</v>
      </c>
      <c r="E237" s="33" t="s">
        <v>575</v>
      </c>
    </row>
    <row r="238" spans="3:5" x14ac:dyDescent="0.3">
      <c r="C238" s="33" t="s">
        <v>576</v>
      </c>
      <c r="D238" s="33" t="s">
        <v>146</v>
      </c>
      <c r="E238" s="33" t="s">
        <v>577</v>
      </c>
    </row>
    <row r="239" spans="3:5" x14ac:dyDescent="0.3">
      <c r="C239" s="33" t="s">
        <v>578</v>
      </c>
      <c r="D239" s="33" t="s">
        <v>146</v>
      </c>
      <c r="E239" s="33" t="s">
        <v>579</v>
      </c>
    </row>
    <row r="240" spans="3:5" x14ac:dyDescent="0.3">
      <c r="C240" s="33" t="s">
        <v>580</v>
      </c>
      <c r="D240" s="33" t="s">
        <v>146</v>
      </c>
      <c r="E240" s="33" t="s">
        <v>581</v>
      </c>
    </row>
    <row r="241" spans="3:5" x14ac:dyDescent="0.3">
      <c r="C241" s="33" t="s">
        <v>582</v>
      </c>
      <c r="D241" s="33" t="s">
        <v>146</v>
      </c>
      <c r="E241" s="33" t="s">
        <v>583</v>
      </c>
    </row>
    <row r="242" spans="3:5" x14ac:dyDescent="0.3">
      <c r="C242" s="33" t="s">
        <v>584</v>
      </c>
      <c r="D242" s="33" t="s">
        <v>146</v>
      </c>
      <c r="E242" s="33" t="s">
        <v>585</v>
      </c>
    </row>
    <row r="243" spans="3:5" x14ac:dyDescent="0.3">
      <c r="C243" s="33" t="s">
        <v>586</v>
      </c>
      <c r="D243" s="33" t="s">
        <v>146</v>
      </c>
      <c r="E243" s="33" t="s">
        <v>587</v>
      </c>
    </row>
    <row r="244" spans="3:5" x14ac:dyDescent="0.3">
      <c r="C244" s="33" t="s">
        <v>588</v>
      </c>
      <c r="D244" s="33" t="s">
        <v>146</v>
      </c>
      <c r="E244" s="33" t="s">
        <v>589</v>
      </c>
    </row>
    <row r="245" spans="3:5" x14ac:dyDescent="0.3">
      <c r="C245" s="33" t="s">
        <v>590</v>
      </c>
      <c r="D245" s="33" t="s">
        <v>591</v>
      </c>
      <c r="E245" s="33" t="s">
        <v>592</v>
      </c>
    </row>
    <row r="246" spans="3:5" x14ac:dyDescent="0.3">
      <c r="C246" s="33" t="s">
        <v>593</v>
      </c>
      <c r="D246" s="33" t="s">
        <v>591</v>
      </c>
      <c r="E246" s="33" t="s">
        <v>594</v>
      </c>
    </row>
    <row r="247" spans="3:5" x14ac:dyDescent="0.3">
      <c r="C247" s="33" t="s">
        <v>595</v>
      </c>
      <c r="D247" s="33" t="s">
        <v>591</v>
      </c>
      <c r="E247" s="33" t="s">
        <v>596</v>
      </c>
    </row>
    <row r="248" spans="3:5" x14ac:dyDescent="0.3">
      <c r="C248" s="33" t="s">
        <v>597</v>
      </c>
      <c r="D248" s="33" t="s">
        <v>591</v>
      </c>
      <c r="E248" s="33" t="s">
        <v>598</v>
      </c>
    </row>
    <row r="249" spans="3:5" x14ac:dyDescent="0.3">
      <c r="C249" s="33" t="s">
        <v>599</v>
      </c>
      <c r="D249" s="33" t="s">
        <v>591</v>
      </c>
      <c r="E249" s="33" t="s">
        <v>600</v>
      </c>
    </row>
    <row r="250" spans="3:5" x14ac:dyDescent="0.3">
      <c r="C250" s="33" t="s">
        <v>601</v>
      </c>
      <c r="D250" s="33" t="s">
        <v>591</v>
      </c>
      <c r="E250" s="33" t="s">
        <v>602</v>
      </c>
    </row>
    <row r="251" spans="3:5" x14ac:dyDescent="0.3">
      <c r="C251" s="33" t="s">
        <v>603</v>
      </c>
      <c r="D251" s="33" t="s">
        <v>604</v>
      </c>
      <c r="E251" s="33" t="s">
        <v>605</v>
      </c>
    </row>
    <row r="252" spans="3:5" x14ac:dyDescent="0.3">
      <c r="C252" s="33" t="s">
        <v>606</v>
      </c>
      <c r="D252" s="33" t="s">
        <v>604</v>
      </c>
      <c r="E252" s="33" t="s">
        <v>607</v>
      </c>
    </row>
    <row r="253" spans="3:5" x14ac:dyDescent="0.3">
      <c r="C253" s="33" t="s">
        <v>608</v>
      </c>
      <c r="D253" s="33" t="s">
        <v>604</v>
      </c>
      <c r="E253" s="33" t="s">
        <v>609</v>
      </c>
    </row>
    <row r="254" spans="3:5" x14ac:dyDescent="0.3">
      <c r="C254" s="33" t="s">
        <v>610</v>
      </c>
      <c r="D254" s="33" t="s">
        <v>604</v>
      </c>
      <c r="E254" s="33" t="s">
        <v>611</v>
      </c>
    </row>
    <row r="255" spans="3:5" x14ac:dyDescent="0.3">
      <c r="C255" s="33" t="s">
        <v>612</v>
      </c>
      <c r="D255" s="33" t="s">
        <v>604</v>
      </c>
      <c r="E255" s="33" t="s">
        <v>613</v>
      </c>
    </row>
    <row r="256" spans="3:5" x14ac:dyDescent="0.3">
      <c r="C256" s="33" t="s">
        <v>614</v>
      </c>
      <c r="D256" s="33" t="s">
        <v>604</v>
      </c>
      <c r="E256" s="33" t="s">
        <v>615</v>
      </c>
    </row>
    <row r="257" spans="3:5" x14ac:dyDescent="0.3">
      <c r="C257" s="33" t="s">
        <v>616</v>
      </c>
      <c r="D257" s="33" t="s">
        <v>604</v>
      </c>
      <c r="E257" s="33" t="s">
        <v>617</v>
      </c>
    </row>
    <row r="258" spans="3:5" x14ac:dyDescent="0.3">
      <c r="C258" s="33" t="s">
        <v>618</v>
      </c>
      <c r="D258" s="33" t="s">
        <v>604</v>
      </c>
      <c r="E258" s="33" t="s">
        <v>619</v>
      </c>
    </row>
    <row r="259" spans="3:5" x14ac:dyDescent="0.3">
      <c r="C259" s="33" t="s">
        <v>620</v>
      </c>
      <c r="D259" s="33" t="s">
        <v>97</v>
      </c>
      <c r="E259" s="33" t="s">
        <v>621</v>
      </c>
    </row>
    <row r="260" spans="3:5" x14ac:dyDescent="0.3">
      <c r="C260" s="33" t="s">
        <v>622</v>
      </c>
      <c r="D260" s="33" t="s">
        <v>97</v>
      </c>
      <c r="E260" s="33" t="s">
        <v>623</v>
      </c>
    </row>
    <row r="261" spans="3:5" x14ac:dyDescent="0.3">
      <c r="C261" s="33" t="s">
        <v>624</v>
      </c>
      <c r="D261" s="33" t="s">
        <v>97</v>
      </c>
      <c r="E261" s="33" t="s">
        <v>625</v>
      </c>
    </row>
    <row r="262" spans="3:5" x14ac:dyDescent="0.3">
      <c r="C262" s="33" t="s">
        <v>1</v>
      </c>
      <c r="D262" s="33" t="s">
        <v>1</v>
      </c>
      <c r="E262" s="33" t="s">
        <v>626</v>
      </c>
    </row>
    <row r="263" spans="3:5" x14ac:dyDescent="0.3">
      <c r="C263" s="33" t="s">
        <v>627</v>
      </c>
      <c r="D263" s="33" t="s">
        <v>628</v>
      </c>
      <c r="E263" s="33" t="s">
        <v>629</v>
      </c>
    </row>
    <row r="264" spans="3:5" x14ac:dyDescent="0.3">
      <c r="C264" s="33" t="s">
        <v>630</v>
      </c>
      <c r="D264" s="33" t="s">
        <v>628</v>
      </c>
      <c r="E264" s="33" t="s">
        <v>631</v>
      </c>
    </row>
    <row r="265" spans="3:5" x14ac:dyDescent="0.3">
      <c r="C265" s="33" t="s">
        <v>632</v>
      </c>
      <c r="D265" s="33" t="s">
        <v>628</v>
      </c>
      <c r="E265" s="33" t="s">
        <v>633</v>
      </c>
    </row>
    <row r="266" spans="3:5" x14ac:dyDescent="0.3">
      <c r="C266" s="33" t="s">
        <v>634</v>
      </c>
      <c r="D266" s="33" t="s">
        <v>628</v>
      </c>
      <c r="E266" s="33" t="s">
        <v>635</v>
      </c>
    </row>
    <row r="267" spans="3:5" x14ac:dyDescent="0.3">
      <c r="C267" s="33" t="s">
        <v>636</v>
      </c>
      <c r="D267" s="33" t="s">
        <v>628</v>
      </c>
      <c r="E267" s="33" t="s">
        <v>637</v>
      </c>
    </row>
    <row r="268" spans="3:5" x14ac:dyDescent="0.3">
      <c r="C268" s="33" t="s">
        <v>638</v>
      </c>
      <c r="D268" s="33" t="s">
        <v>628</v>
      </c>
      <c r="E268" s="33" t="s">
        <v>639</v>
      </c>
    </row>
    <row r="269" spans="3:5" x14ac:dyDescent="0.3">
      <c r="C269" s="33" t="s">
        <v>640</v>
      </c>
      <c r="D269" s="33" t="s">
        <v>628</v>
      </c>
      <c r="E269" s="33" t="s">
        <v>641</v>
      </c>
    </row>
    <row r="270" spans="3:5" x14ac:dyDescent="0.3">
      <c r="C270" s="33" t="s">
        <v>642</v>
      </c>
      <c r="D270" s="33" t="s">
        <v>628</v>
      </c>
      <c r="E270" s="33" t="s">
        <v>643</v>
      </c>
    </row>
    <row r="271" spans="3:5" x14ac:dyDescent="0.3">
      <c r="C271" s="33" t="s">
        <v>644</v>
      </c>
      <c r="D271" s="33" t="s">
        <v>628</v>
      </c>
      <c r="E271" s="33" t="s">
        <v>645</v>
      </c>
    </row>
    <row r="272" spans="3:5" x14ac:dyDescent="0.3">
      <c r="C272" s="33" t="s">
        <v>646</v>
      </c>
      <c r="D272" s="33" t="s">
        <v>628</v>
      </c>
      <c r="E272" s="33" t="s">
        <v>647</v>
      </c>
    </row>
    <row r="273" spans="3:5" x14ac:dyDescent="0.3">
      <c r="C273" s="33" t="s">
        <v>648</v>
      </c>
      <c r="D273" s="33" t="s">
        <v>628</v>
      </c>
      <c r="E273" s="33" t="s">
        <v>649</v>
      </c>
    </row>
    <row r="274" spans="3:5" x14ac:dyDescent="0.3">
      <c r="C274" s="33" t="s">
        <v>650</v>
      </c>
      <c r="D274" s="33" t="s">
        <v>628</v>
      </c>
      <c r="E274" s="33" t="s">
        <v>651</v>
      </c>
    </row>
    <row r="275" spans="3:5" x14ac:dyDescent="0.3">
      <c r="C275" s="33" t="s">
        <v>652</v>
      </c>
      <c r="D275" s="33" t="s">
        <v>628</v>
      </c>
      <c r="E275" s="33" t="s">
        <v>653</v>
      </c>
    </row>
    <row r="276" spans="3:5" x14ac:dyDescent="0.3">
      <c r="C276" s="33" t="s">
        <v>654</v>
      </c>
      <c r="D276" s="33" t="s">
        <v>628</v>
      </c>
      <c r="E276" s="33" t="s">
        <v>655</v>
      </c>
    </row>
    <row r="277" spans="3:5" x14ac:dyDescent="0.3">
      <c r="C277" s="33" t="s">
        <v>656</v>
      </c>
      <c r="D277" s="33" t="s">
        <v>628</v>
      </c>
      <c r="E277" s="33" t="s">
        <v>657</v>
      </c>
    </row>
    <row r="278" spans="3:5" x14ac:dyDescent="0.3">
      <c r="C278" s="33" t="s">
        <v>658</v>
      </c>
      <c r="D278" s="33" t="s">
        <v>659</v>
      </c>
      <c r="E278" s="33" t="s">
        <v>660</v>
      </c>
    </row>
    <row r="279" spans="3:5" x14ac:dyDescent="0.3">
      <c r="C279" s="33" t="s">
        <v>661</v>
      </c>
      <c r="D279" s="33" t="s">
        <v>659</v>
      </c>
      <c r="E279" s="33" t="s">
        <v>662</v>
      </c>
    </row>
    <row r="280" spans="3:5" x14ac:dyDescent="0.3">
      <c r="C280" s="33" t="s">
        <v>663</v>
      </c>
      <c r="D280" s="33" t="s">
        <v>659</v>
      </c>
      <c r="E280" s="33" t="s">
        <v>664</v>
      </c>
    </row>
    <row r="281" spans="3:5" x14ac:dyDescent="0.3">
      <c r="C281" s="33" t="s">
        <v>665</v>
      </c>
      <c r="D281" s="33" t="s">
        <v>659</v>
      </c>
      <c r="E281" s="33" t="s">
        <v>666</v>
      </c>
    </row>
    <row r="282" spans="3:5" x14ac:dyDescent="0.3">
      <c r="C282" s="33" t="s">
        <v>667</v>
      </c>
      <c r="D282" s="33" t="s">
        <v>659</v>
      </c>
      <c r="E282" s="33" t="s">
        <v>668</v>
      </c>
    </row>
    <row r="283" spans="3:5" x14ac:dyDescent="0.3">
      <c r="C283" s="33" t="s">
        <v>669</v>
      </c>
      <c r="D283" s="33" t="s">
        <v>659</v>
      </c>
      <c r="E283" s="33" t="s">
        <v>670</v>
      </c>
    </row>
    <row r="284" spans="3:5" x14ac:dyDescent="0.3">
      <c r="C284" s="33" t="s">
        <v>671</v>
      </c>
      <c r="D284" s="33" t="s">
        <v>659</v>
      </c>
      <c r="E284" s="33" t="s">
        <v>672</v>
      </c>
    </row>
    <row r="285" spans="3:5" x14ac:dyDescent="0.3">
      <c r="C285" s="33" t="s">
        <v>673</v>
      </c>
      <c r="D285" s="33" t="s">
        <v>659</v>
      </c>
      <c r="E285" s="33" t="s">
        <v>674</v>
      </c>
    </row>
    <row r="286" spans="3:5" x14ac:dyDescent="0.3">
      <c r="C286" s="33" t="s">
        <v>675</v>
      </c>
      <c r="D286" s="33" t="s">
        <v>659</v>
      </c>
      <c r="E286" s="33" t="s">
        <v>676</v>
      </c>
    </row>
    <row r="287" spans="3:5" x14ac:dyDescent="0.3">
      <c r="C287" s="33" t="s">
        <v>677</v>
      </c>
      <c r="D287" s="33" t="s">
        <v>659</v>
      </c>
      <c r="E287" s="33" t="s">
        <v>678</v>
      </c>
    </row>
    <row r="288" spans="3:5" x14ac:dyDescent="0.3">
      <c r="C288" s="33" t="s">
        <v>679</v>
      </c>
      <c r="D288" s="33" t="s">
        <v>659</v>
      </c>
      <c r="E288" s="33" t="s">
        <v>680</v>
      </c>
    </row>
    <row r="289" spans="3:5" x14ac:dyDescent="0.3">
      <c r="C289" s="33" t="s">
        <v>681</v>
      </c>
      <c r="D289" s="33" t="s">
        <v>659</v>
      </c>
      <c r="E289" s="33" t="s">
        <v>682</v>
      </c>
    </row>
    <row r="290" spans="3:5" x14ac:dyDescent="0.3">
      <c r="C290" s="33" t="s">
        <v>683</v>
      </c>
      <c r="D290" s="33" t="s">
        <v>659</v>
      </c>
      <c r="E290" s="33" t="s">
        <v>684</v>
      </c>
    </row>
    <row r="291" spans="3:5" x14ac:dyDescent="0.3">
      <c r="C291" s="33" t="s">
        <v>685</v>
      </c>
      <c r="D291" s="33" t="s">
        <v>659</v>
      </c>
      <c r="E291" s="33" t="s">
        <v>686</v>
      </c>
    </row>
    <row r="292" spans="3:5" x14ac:dyDescent="0.3">
      <c r="C292" s="33" t="s">
        <v>687</v>
      </c>
      <c r="D292" s="33" t="s">
        <v>659</v>
      </c>
      <c r="E292" s="33" t="s">
        <v>688</v>
      </c>
    </row>
    <row r="293" spans="3:5" x14ac:dyDescent="0.3">
      <c r="C293" s="33" t="s">
        <v>689</v>
      </c>
      <c r="D293" s="33" t="s">
        <v>659</v>
      </c>
      <c r="E293" s="33" t="s">
        <v>690</v>
      </c>
    </row>
    <row r="294" spans="3:5" x14ac:dyDescent="0.3">
      <c r="C294" s="33" t="s">
        <v>691</v>
      </c>
      <c r="D294" s="33" t="s">
        <v>659</v>
      </c>
      <c r="E294" s="33" t="s">
        <v>692</v>
      </c>
    </row>
    <row r="295" spans="3:5" x14ac:dyDescent="0.3">
      <c r="C295" s="33" t="s">
        <v>693</v>
      </c>
      <c r="D295" s="33" t="s">
        <v>659</v>
      </c>
      <c r="E295" s="33" t="s">
        <v>694</v>
      </c>
    </row>
    <row r="296" spans="3:5" x14ac:dyDescent="0.3">
      <c r="C296" s="33" t="s">
        <v>695</v>
      </c>
      <c r="D296" s="33" t="s">
        <v>696</v>
      </c>
      <c r="E296" s="33" t="s">
        <v>697</v>
      </c>
    </row>
    <row r="297" spans="3:5" x14ac:dyDescent="0.3">
      <c r="C297" s="33" t="s">
        <v>698</v>
      </c>
      <c r="D297" s="33" t="s">
        <v>696</v>
      </c>
      <c r="E297" s="33" t="s">
        <v>699</v>
      </c>
    </row>
    <row r="298" spans="3:5" x14ac:dyDescent="0.3">
      <c r="C298" s="33" t="s">
        <v>700</v>
      </c>
      <c r="D298" s="33" t="s">
        <v>696</v>
      </c>
      <c r="E298" s="33" t="s">
        <v>701</v>
      </c>
    </row>
    <row r="299" spans="3:5" x14ac:dyDescent="0.3">
      <c r="C299" s="33" t="s">
        <v>702</v>
      </c>
      <c r="D299" s="33" t="s">
        <v>696</v>
      </c>
      <c r="E299" s="33" t="s">
        <v>703</v>
      </c>
    </row>
    <row r="300" spans="3:5" x14ac:dyDescent="0.3">
      <c r="C300" s="33" t="s">
        <v>704</v>
      </c>
      <c r="D300" s="33" t="s">
        <v>696</v>
      </c>
      <c r="E300" s="33" t="s">
        <v>705</v>
      </c>
    </row>
    <row r="301" spans="3:5" x14ac:dyDescent="0.3">
      <c r="C301" s="33" t="s">
        <v>706</v>
      </c>
      <c r="D301" s="33" t="s">
        <v>696</v>
      </c>
      <c r="E301" s="33" t="s">
        <v>707</v>
      </c>
    </row>
    <row r="302" spans="3:5" x14ac:dyDescent="0.3">
      <c r="C302" s="33" t="s">
        <v>708</v>
      </c>
      <c r="D302" s="33" t="s">
        <v>696</v>
      </c>
      <c r="E302" s="33" t="s">
        <v>709</v>
      </c>
    </row>
    <row r="303" spans="3:5" x14ac:dyDescent="0.3">
      <c r="C303" s="33" t="s">
        <v>710</v>
      </c>
      <c r="D303" s="33" t="s">
        <v>696</v>
      </c>
      <c r="E303" s="33" t="s">
        <v>711</v>
      </c>
    </row>
    <row r="304" spans="3:5" x14ac:dyDescent="0.3">
      <c r="C304" s="33" t="s">
        <v>712</v>
      </c>
      <c r="D304" s="33" t="s">
        <v>696</v>
      </c>
      <c r="E304" s="33" t="s">
        <v>713</v>
      </c>
    </row>
    <row r="305" spans="3:5" x14ac:dyDescent="0.3">
      <c r="C305" s="33" t="s">
        <v>714</v>
      </c>
      <c r="D305" s="33" t="s">
        <v>696</v>
      </c>
      <c r="E305" s="33" t="s">
        <v>715</v>
      </c>
    </row>
    <row r="306" spans="3:5" x14ac:dyDescent="0.3">
      <c r="C306" s="33" t="s">
        <v>716</v>
      </c>
      <c r="D306" s="33" t="s">
        <v>696</v>
      </c>
      <c r="E306" s="33" t="s">
        <v>717</v>
      </c>
    </row>
    <row r="307" spans="3:5" x14ac:dyDescent="0.3">
      <c r="C307" s="33" t="s">
        <v>718</v>
      </c>
      <c r="D307" s="33" t="s">
        <v>696</v>
      </c>
      <c r="E307" s="33" t="s">
        <v>719</v>
      </c>
    </row>
    <row r="308" spans="3:5" x14ac:dyDescent="0.3">
      <c r="C308" s="33" t="s">
        <v>720</v>
      </c>
      <c r="D308" s="33" t="s">
        <v>696</v>
      </c>
      <c r="E308" s="33" t="s">
        <v>721</v>
      </c>
    </row>
    <row r="309" spans="3:5" x14ac:dyDescent="0.3">
      <c r="C309" s="33" t="s">
        <v>722</v>
      </c>
      <c r="D309" s="33" t="s">
        <v>696</v>
      </c>
      <c r="E309" s="33" t="s">
        <v>723</v>
      </c>
    </row>
    <row r="310" spans="3:5" x14ac:dyDescent="0.3">
      <c r="C310" s="33" t="s">
        <v>724</v>
      </c>
      <c r="D310" s="33" t="s">
        <v>696</v>
      </c>
      <c r="E310" s="33" t="s">
        <v>725</v>
      </c>
    </row>
    <row r="311" spans="3:5" x14ac:dyDescent="0.3">
      <c r="C311" s="33" t="s">
        <v>726</v>
      </c>
      <c r="D311" s="33" t="s">
        <v>696</v>
      </c>
      <c r="E311" s="33" t="s">
        <v>727</v>
      </c>
    </row>
    <row r="312" spans="3:5" x14ac:dyDescent="0.3">
      <c r="C312" s="33" t="s">
        <v>728</v>
      </c>
      <c r="D312" s="33" t="s">
        <v>696</v>
      </c>
      <c r="E312" s="33" t="s">
        <v>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8"/>
  <sheetViews>
    <sheetView workbookViewId="0">
      <selection activeCell="L1" sqref="L1:T88"/>
    </sheetView>
  </sheetViews>
  <sheetFormatPr defaultRowHeight="14.4" x14ac:dyDescent="0.3"/>
  <sheetData>
    <row r="1" spans="1:20" ht="23.4" thickBot="1" x14ac:dyDescent="0.35">
      <c r="A1" s="61" t="s">
        <v>61</v>
      </c>
      <c r="B1" s="62"/>
      <c r="C1" s="62"/>
      <c r="D1" s="62"/>
      <c r="E1" s="62"/>
      <c r="F1" s="62"/>
      <c r="G1" s="62"/>
      <c r="H1" s="62"/>
      <c r="I1" s="62"/>
      <c r="L1" s="61"/>
      <c r="M1" s="62"/>
      <c r="N1" s="62"/>
      <c r="O1" s="62"/>
      <c r="P1" s="62"/>
      <c r="Q1" s="62"/>
      <c r="R1" s="62"/>
      <c r="S1" s="62"/>
      <c r="T1" s="62"/>
    </row>
    <row r="2" spans="1:20" ht="53.4" x14ac:dyDescent="0.3">
      <c r="A2" s="7" t="s">
        <v>92</v>
      </c>
      <c r="B2" s="16" t="s">
        <v>0</v>
      </c>
      <c r="C2" s="16" t="s">
        <v>1</v>
      </c>
      <c r="D2" s="16" t="s">
        <v>2</v>
      </c>
      <c r="E2" s="16" t="s">
        <v>3</v>
      </c>
      <c r="F2" s="4" t="s">
        <v>66</v>
      </c>
      <c r="G2" s="16" t="s">
        <v>4</v>
      </c>
      <c r="H2" s="16" t="s">
        <v>5</v>
      </c>
      <c r="I2" s="16" t="s">
        <v>68</v>
      </c>
      <c r="L2" s="7"/>
      <c r="M2" s="16"/>
      <c r="N2" s="16"/>
      <c r="O2" s="16"/>
      <c r="P2" s="16"/>
      <c r="Q2" s="4"/>
      <c r="R2" s="16"/>
      <c r="S2" s="16"/>
      <c r="T2" s="16"/>
    </row>
    <row r="3" spans="1:20" x14ac:dyDescent="0.3">
      <c r="A3" s="8" t="s">
        <v>6</v>
      </c>
      <c r="B3" s="1" t="s">
        <v>7</v>
      </c>
      <c r="C3" s="3">
        <f t="shared" ref="C3:I4" si="0">T3+200</f>
        <v>200</v>
      </c>
      <c r="D3" s="3">
        <f t="shared" si="0"/>
        <v>200</v>
      </c>
      <c r="E3" s="3">
        <f t="shared" si="0"/>
        <v>200</v>
      </c>
      <c r="F3" s="3">
        <f t="shared" si="0"/>
        <v>200</v>
      </c>
      <c r="G3" s="3">
        <f t="shared" si="0"/>
        <v>200</v>
      </c>
      <c r="H3" s="3">
        <f t="shared" si="0"/>
        <v>200</v>
      </c>
      <c r="I3" s="3">
        <f t="shared" si="0"/>
        <v>200</v>
      </c>
      <c r="L3" s="8"/>
      <c r="M3" s="1"/>
      <c r="N3" s="3"/>
      <c r="O3" s="3"/>
      <c r="P3" s="3"/>
      <c r="Q3" s="3"/>
      <c r="R3" s="3"/>
      <c r="S3" s="3"/>
      <c r="T3" s="3"/>
    </row>
    <row r="4" spans="1:20" x14ac:dyDescent="0.3">
      <c r="A4" s="8" t="s">
        <v>8</v>
      </c>
      <c r="B4" s="1" t="s">
        <v>7</v>
      </c>
      <c r="C4" s="3">
        <f t="shared" si="0"/>
        <v>200</v>
      </c>
      <c r="D4" s="3">
        <f t="shared" si="0"/>
        <v>200</v>
      </c>
      <c r="E4" s="3">
        <f t="shared" si="0"/>
        <v>200</v>
      </c>
      <c r="F4" s="3">
        <f t="shared" si="0"/>
        <v>200</v>
      </c>
      <c r="G4" s="3">
        <f t="shared" si="0"/>
        <v>200</v>
      </c>
      <c r="H4" s="3">
        <f t="shared" si="0"/>
        <v>200</v>
      </c>
      <c r="I4" s="3">
        <f t="shared" si="0"/>
        <v>200</v>
      </c>
      <c r="L4" s="8"/>
      <c r="M4" s="1"/>
      <c r="N4" s="3"/>
      <c r="O4" s="3"/>
      <c r="P4" s="3"/>
      <c r="Q4" s="3"/>
      <c r="R4" s="3"/>
      <c r="S4" s="3"/>
      <c r="T4" s="3"/>
    </row>
    <row r="5" spans="1:20" ht="15" thickBot="1" x14ac:dyDescent="0.35">
      <c r="A5" s="8" t="s">
        <v>9</v>
      </c>
      <c r="B5" s="1" t="s">
        <v>7</v>
      </c>
      <c r="C5" s="3"/>
      <c r="D5" s="3">
        <f>U5+200</f>
        <v>200</v>
      </c>
      <c r="E5" s="3">
        <f>V5+200</f>
        <v>200</v>
      </c>
      <c r="F5" s="3">
        <f>W5+200</f>
        <v>200</v>
      </c>
      <c r="G5" s="3"/>
      <c r="H5" s="3"/>
      <c r="I5" s="3">
        <f>Z5+200</f>
        <v>200</v>
      </c>
      <c r="L5" s="8"/>
      <c r="M5" s="1"/>
      <c r="N5" s="3"/>
      <c r="O5" s="3"/>
      <c r="P5" s="3"/>
      <c r="Q5" s="3"/>
      <c r="R5" s="3"/>
      <c r="S5" s="3"/>
      <c r="T5" s="3"/>
    </row>
    <row r="6" spans="1:20" ht="15" thickBot="1" x14ac:dyDescent="0.35">
      <c r="A6" s="63" t="s">
        <v>62</v>
      </c>
      <c r="B6" s="64"/>
      <c r="C6" s="89"/>
      <c r="D6" s="89"/>
      <c r="E6" s="89"/>
      <c r="F6" s="89"/>
      <c r="G6" s="89"/>
      <c r="H6" s="89"/>
      <c r="I6" s="89"/>
      <c r="L6" s="63"/>
      <c r="M6" s="64"/>
      <c r="N6" s="89"/>
      <c r="O6" s="89"/>
      <c r="P6" s="89"/>
      <c r="Q6" s="89"/>
      <c r="R6" s="89"/>
      <c r="S6" s="89"/>
      <c r="T6" s="89"/>
    </row>
    <row r="7" spans="1:20" x14ac:dyDescent="0.3">
      <c r="A7" s="8" t="s">
        <v>10</v>
      </c>
      <c r="B7" s="1" t="s">
        <v>7</v>
      </c>
      <c r="C7" s="3">
        <f t="shared" ref="C7:I8" si="1">T7+200</f>
        <v>200</v>
      </c>
      <c r="D7" s="3">
        <f t="shared" si="1"/>
        <v>200</v>
      </c>
      <c r="E7" s="3">
        <f t="shared" si="1"/>
        <v>200</v>
      </c>
      <c r="F7" s="3">
        <f t="shared" si="1"/>
        <v>200</v>
      </c>
      <c r="G7" s="3">
        <f t="shared" si="1"/>
        <v>200</v>
      </c>
      <c r="H7" s="3">
        <f t="shared" si="1"/>
        <v>200</v>
      </c>
      <c r="I7" s="3">
        <f t="shared" si="1"/>
        <v>200</v>
      </c>
      <c r="L7" s="8"/>
      <c r="M7" s="1"/>
      <c r="N7" s="3"/>
      <c r="O7" s="3"/>
      <c r="P7" s="3"/>
      <c r="Q7" s="3"/>
      <c r="R7" s="3"/>
      <c r="S7" s="3"/>
      <c r="T7" s="3"/>
    </row>
    <row r="8" spans="1:20" x14ac:dyDescent="0.3">
      <c r="A8" s="8" t="s">
        <v>11</v>
      </c>
      <c r="B8" s="1" t="s">
        <v>7</v>
      </c>
      <c r="C8" s="3">
        <f t="shared" si="1"/>
        <v>200</v>
      </c>
      <c r="D8" s="3">
        <f t="shared" si="1"/>
        <v>200</v>
      </c>
      <c r="E8" s="3">
        <f t="shared" si="1"/>
        <v>200</v>
      </c>
      <c r="F8" s="3">
        <f t="shared" si="1"/>
        <v>200</v>
      </c>
      <c r="G8" s="3">
        <f t="shared" si="1"/>
        <v>200</v>
      </c>
      <c r="H8" s="3">
        <f t="shared" si="1"/>
        <v>200</v>
      </c>
      <c r="I8" s="3">
        <f t="shared" si="1"/>
        <v>200</v>
      </c>
      <c r="L8" s="8"/>
      <c r="M8" s="1"/>
      <c r="N8" s="3"/>
      <c r="O8" s="3"/>
      <c r="P8" s="3"/>
      <c r="Q8" s="3"/>
      <c r="R8" s="3"/>
      <c r="S8" s="3"/>
      <c r="T8" s="3"/>
    </row>
    <row r="9" spans="1:20" x14ac:dyDescent="0.3">
      <c r="A9" s="8" t="s">
        <v>12</v>
      </c>
      <c r="B9" s="1" t="s">
        <v>7</v>
      </c>
      <c r="C9" s="3"/>
      <c r="D9" s="3">
        <f t="shared" ref="D9:F10" si="2">U9+200</f>
        <v>200</v>
      </c>
      <c r="E9" s="3">
        <f t="shared" si="2"/>
        <v>200</v>
      </c>
      <c r="F9" s="3">
        <f t="shared" si="2"/>
        <v>200</v>
      </c>
      <c r="G9" s="3"/>
      <c r="H9" s="3"/>
      <c r="I9" s="3">
        <f>Z9+200</f>
        <v>200</v>
      </c>
      <c r="L9" s="8"/>
      <c r="M9" s="1"/>
      <c r="N9" s="3"/>
      <c r="O9" s="3"/>
      <c r="P9" s="3"/>
      <c r="Q9" s="3"/>
      <c r="R9" s="3"/>
      <c r="S9" s="3"/>
      <c r="T9" s="3"/>
    </row>
    <row r="10" spans="1:20" x14ac:dyDescent="0.3">
      <c r="A10" s="8" t="s">
        <v>13</v>
      </c>
      <c r="B10" s="1" t="s">
        <v>7</v>
      </c>
      <c r="C10" s="3"/>
      <c r="D10" s="3">
        <f t="shared" si="2"/>
        <v>200</v>
      </c>
      <c r="E10" s="3">
        <f t="shared" si="2"/>
        <v>200</v>
      </c>
      <c r="F10" s="3">
        <f t="shared" si="2"/>
        <v>200</v>
      </c>
      <c r="G10" s="3"/>
      <c r="H10" s="3"/>
      <c r="I10" s="3">
        <f>Z10+200</f>
        <v>200</v>
      </c>
      <c r="L10" s="8"/>
      <c r="M10" s="1"/>
      <c r="N10" s="3"/>
      <c r="O10" s="3"/>
      <c r="P10" s="3"/>
      <c r="Q10" s="3"/>
      <c r="R10" s="3"/>
      <c r="S10" s="3"/>
      <c r="T10" s="3"/>
    </row>
    <row r="11" spans="1:20" x14ac:dyDescent="0.3">
      <c r="A11" s="65" t="s">
        <v>14</v>
      </c>
      <c r="B11" s="66"/>
      <c r="C11" s="77"/>
      <c r="D11" s="77"/>
      <c r="E11" s="77"/>
      <c r="F11" s="77"/>
      <c r="G11" s="77"/>
      <c r="H11" s="77"/>
      <c r="I11" s="77"/>
      <c r="L11" s="65"/>
      <c r="M11" s="66"/>
      <c r="N11" s="77"/>
      <c r="O11" s="77"/>
      <c r="P11" s="77"/>
      <c r="Q11" s="77"/>
      <c r="R11" s="77"/>
      <c r="S11" s="77"/>
      <c r="T11" s="77"/>
    </row>
    <row r="12" spans="1:20" x14ac:dyDescent="0.3">
      <c r="A12" s="8" t="s">
        <v>15</v>
      </c>
      <c r="B12" s="1" t="s">
        <v>16</v>
      </c>
      <c r="C12" s="3">
        <f t="shared" ref="C12:I13" si="3">T12+100</f>
        <v>100</v>
      </c>
      <c r="D12" s="3">
        <f t="shared" si="3"/>
        <v>100</v>
      </c>
      <c r="E12" s="3">
        <f t="shared" si="3"/>
        <v>100</v>
      </c>
      <c r="F12" s="3">
        <f t="shared" si="3"/>
        <v>100</v>
      </c>
      <c r="G12" s="3">
        <f t="shared" si="3"/>
        <v>100</v>
      </c>
      <c r="H12" s="3">
        <f t="shared" si="3"/>
        <v>100</v>
      </c>
      <c r="I12" s="3">
        <f t="shared" si="3"/>
        <v>100</v>
      </c>
      <c r="L12" s="8"/>
      <c r="M12" s="1"/>
      <c r="N12" s="3"/>
      <c r="O12" s="3"/>
      <c r="P12" s="3"/>
      <c r="Q12" s="3"/>
      <c r="R12" s="3"/>
      <c r="S12" s="3"/>
      <c r="T12" s="3"/>
    </row>
    <row r="13" spans="1:20" x14ac:dyDescent="0.3">
      <c r="A13" s="8" t="s">
        <v>17</v>
      </c>
      <c r="B13" s="1" t="s">
        <v>16</v>
      </c>
      <c r="C13" s="3">
        <f t="shared" si="3"/>
        <v>100</v>
      </c>
      <c r="D13" s="3">
        <f t="shared" si="3"/>
        <v>100</v>
      </c>
      <c r="E13" s="3">
        <f t="shared" si="3"/>
        <v>100</v>
      </c>
      <c r="F13" s="3">
        <f t="shared" si="3"/>
        <v>100</v>
      </c>
      <c r="G13" s="3">
        <f t="shared" si="3"/>
        <v>100</v>
      </c>
      <c r="H13" s="3">
        <f t="shared" si="3"/>
        <v>100</v>
      </c>
      <c r="I13" s="3">
        <f t="shared" si="3"/>
        <v>100</v>
      </c>
      <c r="L13" s="8"/>
      <c r="M13" s="1"/>
      <c r="N13" s="3"/>
      <c r="O13" s="3"/>
      <c r="P13" s="3"/>
      <c r="Q13" s="3"/>
      <c r="R13" s="3"/>
      <c r="S13" s="3"/>
      <c r="T13" s="3"/>
    </row>
    <row r="14" spans="1:20" x14ac:dyDescent="0.3">
      <c r="A14" s="8" t="s">
        <v>18</v>
      </c>
      <c r="B14" s="1" t="s">
        <v>16</v>
      </c>
      <c r="C14" s="3"/>
      <c r="D14" s="3">
        <f t="shared" ref="D14:F15" si="4">U14+100</f>
        <v>100</v>
      </c>
      <c r="E14" s="3">
        <f t="shared" si="4"/>
        <v>100</v>
      </c>
      <c r="F14" s="3">
        <f t="shared" si="4"/>
        <v>100</v>
      </c>
      <c r="G14" s="3"/>
      <c r="H14" s="3"/>
      <c r="I14" s="3">
        <f>Z14+100</f>
        <v>100</v>
      </c>
      <c r="L14" s="8"/>
      <c r="M14" s="1"/>
      <c r="N14" s="3"/>
      <c r="O14" s="3"/>
      <c r="P14" s="3"/>
      <c r="Q14" s="3"/>
      <c r="R14" s="3"/>
      <c r="S14" s="3"/>
      <c r="T14" s="3"/>
    </row>
    <row r="15" spans="1:20" ht="15" thickBot="1" x14ac:dyDescent="0.35">
      <c r="A15" s="8" t="s">
        <v>19</v>
      </c>
      <c r="B15" s="1" t="s">
        <v>16</v>
      </c>
      <c r="C15" s="3"/>
      <c r="D15" s="3">
        <f t="shared" si="4"/>
        <v>100</v>
      </c>
      <c r="E15" s="3">
        <f t="shared" si="4"/>
        <v>100</v>
      </c>
      <c r="F15" s="3">
        <f t="shared" si="4"/>
        <v>100</v>
      </c>
      <c r="G15" s="3"/>
      <c r="H15" s="3"/>
      <c r="I15" s="3">
        <f>Z15+100</f>
        <v>100</v>
      </c>
      <c r="L15" s="8"/>
      <c r="M15" s="1"/>
      <c r="N15" s="3"/>
      <c r="O15" s="3"/>
      <c r="P15" s="3"/>
      <c r="Q15" s="3"/>
      <c r="R15" s="3"/>
      <c r="S15" s="3"/>
      <c r="T15" s="3"/>
    </row>
    <row r="16" spans="1:20" ht="15" thickBot="1" x14ac:dyDescent="0.35">
      <c r="A16" s="69" t="s">
        <v>63</v>
      </c>
      <c r="B16" s="70"/>
      <c r="C16" s="88"/>
      <c r="D16" s="88"/>
      <c r="E16" s="88"/>
      <c r="F16" s="88"/>
      <c r="G16" s="88"/>
      <c r="H16" s="88"/>
      <c r="I16" s="88"/>
      <c r="L16" s="69"/>
      <c r="M16" s="70"/>
      <c r="N16" s="88"/>
      <c r="O16" s="88"/>
      <c r="P16" s="88"/>
      <c r="Q16" s="88"/>
      <c r="R16" s="88"/>
      <c r="S16" s="88"/>
      <c r="T16" s="88"/>
    </row>
    <row r="17" spans="1:20" x14ac:dyDescent="0.3">
      <c r="A17" s="8" t="s">
        <v>84</v>
      </c>
      <c r="B17" s="1" t="s">
        <v>7</v>
      </c>
      <c r="C17" s="3">
        <f t="shared" ref="C17:I17" si="5">T17+200</f>
        <v>200</v>
      </c>
      <c r="D17" s="3">
        <f t="shared" si="5"/>
        <v>200</v>
      </c>
      <c r="E17" s="3">
        <f t="shared" si="5"/>
        <v>200</v>
      </c>
      <c r="F17" s="3">
        <f t="shared" si="5"/>
        <v>200</v>
      </c>
      <c r="G17" s="3">
        <f t="shared" si="5"/>
        <v>200</v>
      </c>
      <c r="H17" s="3">
        <f t="shared" si="5"/>
        <v>200</v>
      </c>
      <c r="I17" s="3">
        <f t="shared" si="5"/>
        <v>200</v>
      </c>
      <c r="L17" s="8"/>
      <c r="M17" s="1"/>
      <c r="N17" s="3"/>
      <c r="O17" s="3"/>
      <c r="P17" s="3"/>
      <c r="Q17" s="3"/>
      <c r="R17" s="3"/>
      <c r="S17" s="3"/>
      <c r="T17" s="3"/>
    </row>
    <row r="18" spans="1:20" x14ac:dyDescent="0.3">
      <c r="A18" s="8" t="s">
        <v>86</v>
      </c>
      <c r="B18" s="1" t="s">
        <v>7</v>
      </c>
      <c r="C18" s="3"/>
      <c r="D18" s="3">
        <f>U18+200</f>
        <v>200</v>
      </c>
      <c r="E18" s="3">
        <f>V18+200</f>
        <v>200</v>
      </c>
      <c r="F18" s="3">
        <f>W18+200</f>
        <v>200</v>
      </c>
      <c r="G18" s="3"/>
      <c r="H18" s="3"/>
      <c r="I18" s="3">
        <f>Z18+200</f>
        <v>200</v>
      </c>
      <c r="L18" s="8"/>
      <c r="M18" s="1"/>
      <c r="N18" s="3"/>
      <c r="O18" s="3"/>
      <c r="P18" s="3"/>
      <c r="Q18" s="3"/>
      <c r="R18" s="3"/>
      <c r="S18" s="3"/>
      <c r="T18" s="3"/>
    </row>
    <row r="19" spans="1:20" x14ac:dyDescent="0.3">
      <c r="A19" s="65" t="s">
        <v>20</v>
      </c>
      <c r="B19" s="66"/>
      <c r="C19" s="66"/>
      <c r="D19" s="66"/>
      <c r="E19" s="66"/>
      <c r="F19" s="66"/>
      <c r="G19" s="66"/>
      <c r="H19" s="66"/>
      <c r="I19" s="66"/>
      <c r="L19" s="65"/>
      <c r="M19" s="66"/>
      <c r="N19" s="66"/>
      <c r="O19" s="66"/>
      <c r="P19" s="66"/>
      <c r="Q19" s="66"/>
      <c r="R19" s="66"/>
      <c r="S19" s="66"/>
      <c r="T19" s="66"/>
    </row>
    <row r="20" spans="1:20" x14ac:dyDescent="0.3">
      <c r="A20" s="8" t="s">
        <v>78</v>
      </c>
      <c r="B20" s="1" t="s">
        <v>16</v>
      </c>
      <c r="C20" s="3">
        <f t="shared" ref="C20:I20" si="6">T20+100</f>
        <v>100</v>
      </c>
      <c r="D20" s="3">
        <f t="shared" si="6"/>
        <v>100</v>
      </c>
      <c r="E20" s="3">
        <f t="shared" si="6"/>
        <v>100</v>
      </c>
      <c r="F20" s="3">
        <f t="shared" si="6"/>
        <v>100</v>
      </c>
      <c r="G20" s="3">
        <f t="shared" si="6"/>
        <v>100</v>
      </c>
      <c r="H20" s="3">
        <f t="shared" si="6"/>
        <v>100</v>
      </c>
      <c r="I20" s="3">
        <f t="shared" si="6"/>
        <v>100</v>
      </c>
      <c r="L20" s="8"/>
      <c r="M20" s="1"/>
      <c r="N20" s="3"/>
      <c r="O20" s="3"/>
      <c r="P20" s="3"/>
      <c r="Q20" s="3"/>
      <c r="R20" s="3"/>
      <c r="S20" s="3"/>
      <c r="T20" s="3"/>
    </row>
    <row r="21" spans="1:20" ht="15" thickBot="1" x14ac:dyDescent="0.35">
      <c r="A21" s="8" t="s">
        <v>85</v>
      </c>
      <c r="B21" s="1" t="s">
        <v>16</v>
      </c>
      <c r="C21" s="3"/>
      <c r="D21" s="3">
        <f>U21+100</f>
        <v>100</v>
      </c>
      <c r="E21" s="3">
        <f>V21+100</f>
        <v>100</v>
      </c>
      <c r="F21" s="3">
        <f>W21+100</f>
        <v>100</v>
      </c>
      <c r="G21" s="3"/>
      <c r="H21" s="3"/>
      <c r="I21" s="3">
        <f>Z21+100</f>
        <v>100</v>
      </c>
      <c r="L21" s="8"/>
      <c r="M21" s="1"/>
      <c r="N21" s="3"/>
      <c r="O21" s="3"/>
      <c r="P21" s="3"/>
      <c r="Q21" s="3"/>
      <c r="R21" s="3"/>
      <c r="S21" s="3"/>
      <c r="T21" s="3"/>
    </row>
    <row r="22" spans="1:20" ht="15" thickBot="1" x14ac:dyDescent="0.35">
      <c r="A22" s="69" t="s">
        <v>64</v>
      </c>
      <c r="B22" s="70"/>
      <c r="C22" s="88"/>
      <c r="D22" s="88"/>
      <c r="E22" s="88"/>
      <c r="F22" s="88"/>
      <c r="G22" s="88"/>
      <c r="H22" s="88"/>
      <c r="I22" s="88"/>
      <c r="L22" s="69"/>
      <c r="M22" s="70"/>
      <c r="N22" s="88"/>
      <c r="O22" s="88"/>
      <c r="P22" s="88"/>
      <c r="Q22" s="88"/>
      <c r="R22" s="88"/>
      <c r="S22" s="88"/>
      <c r="T22" s="88"/>
    </row>
    <row r="23" spans="1:20" x14ac:dyDescent="0.3">
      <c r="A23" s="8" t="s">
        <v>79</v>
      </c>
      <c r="B23" s="18" t="s">
        <v>7</v>
      </c>
      <c r="C23" s="3">
        <f t="shared" ref="C23:I24" si="7">T24+200</f>
        <v>200</v>
      </c>
      <c r="D23" s="3">
        <f t="shared" si="7"/>
        <v>200</v>
      </c>
      <c r="E23" s="3">
        <f t="shared" si="7"/>
        <v>200</v>
      </c>
      <c r="F23" s="3">
        <f t="shared" si="7"/>
        <v>200</v>
      </c>
      <c r="G23" s="3">
        <f t="shared" si="7"/>
        <v>200</v>
      </c>
      <c r="H23" s="3">
        <f t="shared" si="7"/>
        <v>200</v>
      </c>
      <c r="I23" s="3">
        <f t="shared" si="7"/>
        <v>200</v>
      </c>
      <c r="L23" s="8"/>
      <c r="M23" s="18"/>
      <c r="N23" s="3"/>
      <c r="O23" s="3"/>
      <c r="P23" s="3"/>
      <c r="Q23" s="3"/>
      <c r="R23" s="3"/>
      <c r="S23" s="3"/>
      <c r="T23" s="3"/>
    </row>
    <row r="24" spans="1:20" x14ac:dyDescent="0.3">
      <c r="A24" s="8" t="s">
        <v>82</v>
      </c>
      <c r="B24" s="18" t="s">
        <v>7</v>
      </c>
      <c r="C24" s="3">
        <f t="shared" si="7"/>
        <v>200</v>
      </c>
      <c r="D24" s="3">
        <f t="shared" si="7"/>
        <v>200</v>
      </c>
      <c r="E24" s="3">
        <f t="shared" si="7"/>
        <v>200</v>
      </c>
      <c r="F24" s="3">
        <f t="shared" si="7"/>
        <v>200</v>
      </c>
      <c r="G24" s="3">
        <f t="shared" si="7"/>
        <v>200</v>
      </c>
      <c r="H24" s="3">
        <f t="shared" si="7"/>
        <v>200</v>
      </c>
      <c r="I24" s="3">
        <f t="shared" si="7"/>
        <v>200</v>
      </c>
      <c r="L24" s="8"/>
      <c r="M24" s="18"/>
      <c r="N24" s="3"/>
      <c r="O24" s="3"/>
      <c r="P24" s="3"/>
      <c r="Q24" s="3"/>
      <c r="R24" s="3"/>
      <c r="S24" s="3"/>
      <c r="T24" s="3"/>
    </row>
    <row r="25" spans="1:20" x14ac:dyDescent="0.3">
      <c r="A25" s="8" t="s">
        <v>80</v>
      </c>
      <c r="B25" s="18" t="s">
        <v>7</v>
      </c>
      <c r="C25" s="3"/>
      <c r="D25" s="3">
        <f t="shared" ref="D25:F26" si="8">U26+200</f>
        <v>200</v>
      </c>
      <c r="E25" s="3">
        <f t="shared" si="8"/>
        <v>200</v>
      </c>
      <c r="F25" s="3">
        <f t="shared" si="8"/>
        <v>200</v>
      </c>
      <c r="G25" s="3"/>
      <c r="H25" s="3"/>
      <c r="I25" s="3">
        <f>Z26+200</f>
        <v>200</v>
      </c>
      <c r="L25" s="8"/>
      <c r="M25" s="18"/>
      <c r="N25" s="3"/>
      <c r="O25" s="3"/>
      <c r="P25" s="3"/>
      <c r="Q25" s="3"/>
      <c r="R25" s="3"/>
      <c r="S25" s="3"/>
      <c r="T25" s="3"/>
    </row>
    <row r="26" spans="1:20" ht="15" thickBot="1" x14ac:dyDescent="0.35">
      <c r="A26" s="9" t="s">
        <v>83</v>
      </c>
      <c r="B26" s="19" t="s">
        <v>7</v>
      </c>
      <c r="C26" s="3"/>
      <c r="D26" s="3">
        <f t="shared" si="8"/>
        <v>200</v>
      </c>
      <c r="E26" s="3">
        <f t="shared" si="8"/>
        <v>200</v>
      </c>
      <c r="F26" s="3">
        <f t="shared" si="8"/>
        <v>200</v>
      </c>
      <c r="G26" s="3"/>
      <c r="H26" s="3"/>
      <c r="I26" s="3">
        <f>Z27+200</f>
        <v>200</v>
      </c>
      <c r="L26" s="9"/>
      <c r="M26" s="19"/>
      <c r="N26" s="3"/>
      <c r="O26" s="3"/>
      <c r="P26" s="3"/>
      <c r="Q26" s="3"/>
      <c r="R26" s="3"/>
      <c r="S26" s="3"/>
      <c r="T26" s="3"/>
    </row>
    <row r="27" spans="1:20" ht="15" thickBot="1" x14ac:dyDescent="0.35">
      <c r="A27" s="71" t="s">
        <v>21</v>
      </c>
      <c r="B27" s="72"/>
      <c r="C27" s="92"/>
      <c r="D27" s="92"/>
      <c r="E27" s="92"/>
      <c r="F27" s="92"/>
      <c r="G27" s="92"/>
      <c r="H27" s="92"/>
      <c r="I27" s="92"/>
      <c r="L27" s="71"/>
      <c r="M27" s="72"/>
      <c r="N27" s="92"/>
      <c r="O27" s="92"/>
      <c r="P27" s="92"/>
      <c r="Q27" s="92"/>
      <c r="R27" s="92"/>
      <c r="S27" s="92"/>
      <c r="T27" s="92"/>
    </row>
    <row r="28" spans="1:20" x14ac:dyDescent="0.3">
      <c r="A28" s="10" t="s">
        <v>75</v>
      </c>
      <c r="B28" s="20" t="s">
        <v>16</v>
      </c>
      <c r="C28" s="3">
        <f t="shared" ref="C28:I29" si="9">T29+100</f>
        <v>100</v>
      </c>
      <c r="D28" s="3">
        <f t="shared" si="9"/>
        <v>100</v>
      </c>
      <c r="E28" s="3">
        <f t="shared" si="9"/>
        <v>100</v>
      </c>
      <c r="F28" s="3">
        <f t="shared" si="9"/>
        <v>100</v>
      </c>
      <c r="G28" s="3">
        <f t="shared" si="9"/>
        <v>100</v>
      </c>
      <c r="H28" s="3">
        <f t="shared" si="9"/>
        <v>100</v>
      </c>
      <c r="I28" s="3">
        <f t="shared" si="9"/>
        <v>100</v>
      </c>
      <c r="L28" s="10"/>
      <c r="M28" s="20"/>
      <c r="N28" s="3"/>
      <c r="O28" s="3"/>
      <c r="P28" s="3"/>
      <c r="Q28" s="3"/>
      <c r="R28" s="3"/>
      <c r="S28" s="3"/>
      <c r="T28" s="3"/>
    </row>
    <row r="29" spans="1:20" x14ac:dyDescent="0.3">
      <c r="A29" s="8" t="s">
        <v>77</v>
      </c>
      <c r="B29" s="18" t="s">
        <v>16</v>
      </c>
      <c r="C29" s="3">
        <f t="shared" si="9"/>
        <v>100</v>
      </c>
      <c r="D29" s="3">
        <f t="shared" si="9"/>
        <v>100</v>
      </c>
      <c r="E29" s="3">
        <f t="shared" si="9"/>
        <v>100</v>
      </c>
      <c r="F29" s="3">
        <f t="shared" si="9"/>
        <v>100</v>
      </c>
      <c r="G29" s="3">
        <f t="shared" si="9"/>
        <v>100</v>
      </c>
      <c r="H29" s="3">
        <f t="shared" si="9"/>
        <v>100</v>
      </c>
      <c r="I29" s="3">
        <f t="shared" si="9"/>
        <v>100</v>
      </c>
      <c r="L29" s="8"/>
      <c r="M29" s="18"/>
      <c r="N29" s="3"/>
      <c r="O29" s="3"/>
      <c r="P29" s="3"/>
      <c r="Q29" s="3"/>
      <c r="R29" s="3"/>
      <c r="S29" s="3"/>
      <c r="T29" s="3"/>
    </row>
    <row r="30" spans="1:20" x14ac:dyDescent="0.3">
      <c r="A30" s="8" t="s">
        <v>76</v>
      </c>
      <c r="B30" s="18" t="s">
        <v>16</v>
      </c>
      <c r="C30" s="3"/>
      <c r="D30" s="3">
        <f t="shared" ref="D30:F31" si="10">U31+100</f>
        <v>100</v>
      </c>
      <c r="E30" s="3">
        <f t="shared" si="10"/>
        <v>100</v>
      </c>
      <c r="F30" s="3">
        <f t="shared" si="10"/>
        <v>100</v>
      </c>
      <c r="G30" s="3"/>
      <c r="H30" s="3"/>
      <c r="I30" s="3">
        <f>Z31+100</f>
        <v>100</v>
      </c>
      <c r="L30" s="8"/>
      <c r="M30" s="18"/>
      <c r="N30" s="3"/>
      <c r="O30" s="3"/>
      <c r="P30" s="3"/>
      <c r="Q30" s="3"/>
      <c r="R30" s="3"/>
      <c r="S30" s="3"/>
      <c r="T30" s="3"/>
    </row>
    <row r="31" spans="1:20" x14ac:dyDescent="0.3">
      <c r="A31" s="8" t="s">
        <v>81</v>
      </c>
      <c r="B31" s="18" t="s">
        <v>16</v>
      </c>
      <c r="C31" s="3"/>
      <c r="D31" s="3">
        <f t="shared" si="10"/>
        <v>100</v>
      </c>
      <c r="E31" s="3">
        <f t="shared" si="10"/>
        <v>100</v>
      </c>
      <c r="F31" s="3">
        <f t="shared" si="10"/>
        <v>100</v>
      </c>
      <c r="G31" s="3"/>
      <c r="H31" s="3"/>
      <c r="I31" s="3">
        <f>Z32+100</f>
        <v>100</v>
      </c>
      <c r="L31" s="8"/>
      <c r="M31" s="18"/>
      <c r="N31" s="3"/>
      <c r="O31" s="3"/>
      <c r="P31" s="3"/>
      <c r="Q31" s="3"/>
      <c r="R31" s="3"/>
      <c r="S31" s="3"/>
      <c r="T31" s="3"/>
    </row>
    <row r="32" spans="1:20" x14ac:dyDescent="0.3">
      <c r="A32" s="73"/>
      <c r="B32" s="74"/>
      <c r="C32" s="93"/>
      <c r="D32" s="93"/>
      <c r="E32" s="93"/>
      <c r="F32" s="93"/>
      <c r="G32" s="93"/>
      <c r="H32" s="93"/>
      <c r="I32" s="94"/>
      <c r="L32" s="73"/>
      <c r="M32" s="74"/>
      <c r="N32" s="93"/>
      <c r="O32" s="93"/>
      <c r="P32" s="93"/>
      <c r="Q32" s="93"/>
      <c r="R32" s="93"/>
      <c r="S32" s="93"/>
      <c r="T32" s="94"/>
    </row>
    <row r="33" spans="1:20" x14ac:dyDescent="0.3">
      <c r="A33" s="8" t="s">
        <v>22</v>
      </c>
      <c r="B33" s="1" t="s">
        <v>7</v>
      </c>
      <c r="C33" s="3">
        <f t="shared" ref="C33:I33" si="11">T33+200</f>
        <v>200</v>
      </c>
      <c r="D33" s="3">
        <f t="shared" si="11"/>
        <v>200</v>
      </c>
      <c r="E33" s="3">
        <f t="shared" si="11"/>
        <v>200</v>
      </c>
      <c r="F33" s="3">
        <f t="shared" si="11"/>
        <v>200</v>
      </c>
      <c r="G33" s="3">
        <f t="shared" si="11"/>
        <v>200</v>
      </c>
      <c r="H33" s="3">
        <f t="shared" si="11"/>
        <v>200</v>
      </c>
      <c r="I33" s="3">
        <f t="shared" si="11"/>
        <v>200</v>
      </c>
      <c r="L33" s="8"/>
      <c r="M33" s="1"/>
      <c r="N33" s="3"/>
      <c r="O33" s="3"/>
      <c r="P33" s="3"/>
      <c r="Q33" s="3"/>
      <c r="R33" s="3"/>
      <c r="S33" s="3"/>
      <c r="T33" s="3"/>
    </row>
    <row r="34" spans="1:20" ht="15" thickBot="1" x14ac:dyDescent="0.35">
      <c r="A34" s="8" t="s">
        <v>23</v>
      </c>
      <c r="B34" s="1" t="s">
        <v>7</v>
      </c>
      <c r="C34" s="3"/>
      <c r="D34" s="3">
        <f>U34+200</f>
        <v>200</v>
      </c>
      <c r="E34" s="3">
        <f>V34+200</f>
        <v>200</v>
      </c>
      <c r="F34" s="3">
        <f>W34+200</f>
        <v>200</v>
      </c>
      <c r="G34" s="3"/>
      <c r="H34" s="3"/>
      <c r="I34" s="3">
        <f>Z34+200</f>
        <v>200</v>
      </c>
      <c r="L34" s="8"/>
      <c r="M34" s="1"/>
      <c r="N34" s="3"/>
      <c r="O34" s="3"/>
      <c r="P34" s="3"/>
      <c r="Q34" s="3"/>
      <c r="R34" s="3"/>
      <c r="S34" s="3"/>
      <c r="T34" s="3"/>
    </row>
    <row r="35" spans="1:20" ht="15" thickBot="1" x14ac:dyDescent="0.35">
      <c r="A35" s="69" t="s">
        <v>65</v>
      </c>
      <c r="B35" s="70"/>
      <c r="C35" s="88"/>
      <c r="D35" s="88"/>
      <c r="E35" s="88"/>
      <c r="F35" s="88"/>
      <c r="G35" s="88"/>
      <c r="H35" s="88"/>
      <c r="I35" s="88"/>
      <c r="L35" s="69"/>
      <c r="M35" s="70"/>
      <c r="N35" s="88"/>
      <c r="O35" s="88"/>
      <c r="P35" s="88"/>
      <c r="Q35" s="88"/>
      <c r="R35" s="88"/>
      <c r="S35" s="88"/>
      <c r="T35" s="88"/>
    </row>
    <row r="36" spans="1:20" x14ac:dyDescent="0.3">
      <c r="A36" s="8" t="s">
        <v>24</v>
      </c>
      <c r="B36" s="18" t="s">
        <v>16</v>
      </c>
      <c r="C36" s="3">
        <f t="shared" ref="C36:I36" si="12">T36+50</f>
        <v>50</v>
      </c>
      <c r="D36" s="3">
        <f t="shared" si="12"/>
        <v>50</v>
      </c>
      <c r="E36" s="3">
        <f t="shared" si="12"/>
        <v>50</v>
      </c>
      <c r="F36" s="3">
        <f t="shared" si="12"/>
        <v>50</v>
      </c>
      <c r="G36" s="3">
        <f t="shared" si="12"/>
        <v>50</v>
      </c>
      <c r="H36" s="3">
        <f t="shared" si="12"/>
        <v>50</v>
      </c>
      <c r="I36" s="3">
        <f t="shared" si="12"/>
        <v>50</v>
      </c>
      <c r="L36" s="8"/>
      <c r="M36" s="18"/>
      <c r="N36" s="3"/>
      <c r="O36" s="3"/>
      <c r="P36" s="3"/>
      <c r="Q36" s="3"/>
      <c r="R36" s="3"/>
      <c r="S36" s="3"/>
      <c r="T36" s="3"/>
    </row>
    <row r="37" spans="1:20" x14ac:dyDescent="0.3">
      <c r="A37" s="8" t="s">
        <v>25</v>
      </c>
      <c r="B37" s="1" t="s">
        <v>16</v>
      </c>
      <c r="C37" s="3"/>
      <c r="D37" s="3">
        <f>U37+50</f>
        <v>50</v>
      </c>
      <c r="E37" s="3">
        <f>V37+50</f>
        <v>50</v>
      </c>
      <c r="F37" s="3">
        <f>W37+50</f>
        <v>50</v>
      </c>
      <c r="G37" s="3"/>
      <c r="H37" s="3"/>
      <c r="I37" s="3">
        <f>Z37+50</f>
        <v>50</v>
      </c>
      <c r="L37" s="8"/>
      <c r="M37" s="1"/>
      <c r="N37" s="3"/>
      <c r="O37" s="3"/>
      <c r="P37" s="3"/>
      <c r="Q37" s="3"/>
      <c r="R37" s="3"/>
      <c r="S37" s="3"/>
      <c r="T37" s="3"/>
    </row>
    <row r="38" spans="1:20" x14ac:dyDescent="0.3">
      <c r="A38" s="8" t="s">
        <v>26</v>
      </c>
      <c r="B38" s="1" t="s">
        <v>27</v>
      </c>
      <c r="C38" s="3">
        <f t="shared" ref="C38:I38" si="13">T38+200</f>
        <v>200</v>
      </c>
      <c r="D38" s="3">
        <f t="shared" si="13"/>
        <v>200</v>
      </c>
      <c r="E38" s="3">
        <f t="shared" si="13"/>
        <v>200</v>
      </c>
      <c r="F38" s="3">
        <f t="shared" si="13"/>
        <v>200</v>
      </c>
      <c r="G38" s="3">
        <f t="shared" si="13"/>
        <v>200</v>
      </c>
      <c r="H38" s="3">
        <f t="shared" si="13"/>
        <v>200</v>
      </c>
      <c r="I38" s="3">
        <f t="shared" si="13"/>
        <v>200</v>
      </c>
      <c r="L38" s="8"/>
      <c r="M38" s="1"/>
      <c r="N38" s="3"/>
      <c r="O38" s="3"/>
      <c r="P38" s="3"/>
      <c r="Q38" s="3"/>
      <c r="R38" s="3"/>
      <c r="S38" s="3"/>
      <c r="T38" s="3"/>
    </row>
    <row r="39" spans="1:20" x14ac:dyDescent="0.3">
      <c r="A39" s="8" t="s">
        <v>28</v>
      </c>
      <c r="B39" s="1" t="s">
        <v>27</v>
      </c>
      <c r="C39" s="3"/>
      <c r="D39" s="3">
        <f>U39+200</f>
        <v>200</v>
      </c>
      <c r="E39" s="3">
        <f>V39+200</f>
        <v>200</v>
      </c>
      <c r="F39" s="3">
        <f>W39+200</f>
        <v>200</v>
      </c>
      <c r="G39" s="3"/>
      <c r="H39" s="3">
        <f>Y39+200</f>
        <v>200</v>
      </c>
      <c r="I39" s="3">
        <f>Z39+200</f>
        <v>200</v>
      </c>
      <c r="L39" s="8"/>
      <c r="M39" s="1"/>
      <c r="N39" s="3"/>
      <c r="O39" s="3"/>
      <c r="P39" s="3"/>
      <c r="Q39" s="3"/>
      <c r="R39" s="3"/>
      <c r="S39" s="3"/>
      <c r="T39" s="3"/>
    </row>
    <row r="40" spans="1:20" x14ac:dyDescent="0.3">
      <c r="A40" s="8" t="s">
        <v>29</v>
      </c>
      <c r="B40" s="1" t="s">
        <v>16</v>
      </c>
      <c r="C40" s="3">
        <f t="shared" ref="C40:I40" si="14">T40+50</f>
        <v>50</v>
      </c>
      <c r="D40" s="3">
        <f t="shared" si="14"/>
        <v>50</v>
      </c>
      <c r="E40" s="3">
        <f t="shared" si="14"/>
        <v>50</v>
      </c>
      <c r="F40" s="3">
        <f t="shared" si="14"/>
        <v>50</v>
      </c>
      <c r="G40" s="3">
        <f t="shared" si="14"/>
        <v>50</v>
      </c>
      <c r="H40" s="3">
        <f t="shared" si="14"/>
        <v>50</v>
      </c>
      <c r="I40" s="3">
        <f t="shared" si="14"/>
        <v>50</v>
      </c>
      <c r="L40" s="8"/>
      <c r="M40" s="1"/>
      <c r="N40" s="3"/>
      <c r="O40" s="3"/>
      <c r="P40" s="3"/>
      <c r="Q40" s="3"/>
      <c r="R40" s="3"/>
      <c r="S40" s="3"/>
      <c r="T40" s="3"/>
    </row>
    <row r="41" spans="1:20" x14ac:dyDescent="0.3">
      <c r="A41" s="8" t="s">
        <v>30</v>
      </c>
      <c r="B41" s="1" t="s">
        <v>16</v>
      </c>
      <c r="C41" s="3"/>
      <c r="D41" s="3">
        <f>U41+50</f>
        <v>50</v>
      </c>
      <c r="E41" s="3">
        <f>V41+50</f>
        <v>50</v>
      </c>
      <c r="F41" s="3">
        <f>W41+50</f>
        <v>50</v>
      </c>
      <c r="G41" s="3"/>
      <c r="H41" s="3"/>
      <c r="I41" s="3">
        <f>Z41+50</f>
        <v>50</v>
      </c>
      <c r="L41" s="8"/>
      <c r="M41" s="1"/>
      <c r="N41" s="3"/>
      <c r="O41" s="3"/>
      <c r="P41" s="3"/>
      <c r="Q41" s="3"/>
      <c r="R41" s="3"/>
      <c r="S41" s="3"/>
      <c r="T41" s="3"/>
    </row>
    <row r="42" spans="1:20" x14ac:dyDescent="0.3">
      <c r="A42" s="8" t="s">
        <v>31</v>
      </c>
      <c r="B42" s="1" t="s">
        <v>27</v>
      </c>
      <c r="C42" s="3">
        <f t="shared" ref="C42:I42" si="15">T42+200</f>
        <v>200</v>
      </c>
      <c r="D42" s="3">
        <f t="shared" si="15"/>
        <v>200</v>
      </c>
      <c r="E42" s="3">
        <f t="shared" si="15"/>
        <v>200</v>
      </c>
      <c r="F42" s="3">
        <f t="shared" si="15"/>
        <v>200</v>
      </c>
      <c r="G42" s="3">
        <f t="shared" si="15"/>
        <v>200</v>
      </c>
      <c r="H42" s="3">
        <f t="shared" si="15"/>
        <v>200</v>
      </c>
      <c r="I42" s="3">
        <f t="shared" si="15"/>
        <v>200</v>
      </c>
      <c r="L42" s="8"/>
      <c r="M42" s="1"/>
      <c r="N42" s="3"/>
      <c r="O42" s="3"/>
      <c r="P42" s="3"/>
      <c r="Q42" s="3"/>
      <c r="R42" s="3"/>
      <c r="S42" s="3"/>
      <c r="T42" s="3"/>
    </row>
    <row r="43" spans="1:20" x14ac:dyDescent="0.3">
      <c r="A43" s="8" t="s">
        <v>32</v>
      </c>
      <c r="B43" s="1" t="s">
        <v>27</v>
      </c>
      <c r="C43" s="3"/>
      <c r="D43" s="3">
        <f>U43+200</f>
        <v>200</v>
      </c>
      <c r="E43" s="3">
        <f>V43+200</f>
        <v>200</v>
      </c>
      <c r="F43" s="3">
        <f>W43+200</f>
        <v>200</v>
      </c>
      <c r="G43" s="3"/>
      <c r="H43" s="3"/>
      <c r="I43" s="3">
        <f>Z43+200</f>
        <v>200</v>
      </c>
      <c r="L43" s="8"/>
      <c r="M43" s="1"/>
      <c r="N43" s="3"/>
      <c r="O43" s="3"/>
      <c r="P43" s="3"/>
      <c r="Q43" s="3"/>
      <c r="R43" s="3"/>
      <c r="S43" s="3"/>
      <c r="T43" s="3"/>
    </row>
    <row r="44" spans="1:20" x14ac:dyDescent="0.3">
      <c r="A44" s="8" t="s">
        <v>33</v>
      </c>
      <c r="B44" s="1" t="s">
        <v>16</v>
      </c>
      <c r="C44" s="3">
        <f t="shared" ref="C44:I44" si="16">T44+50</f>
        <v>50</v>
      </c>
      <c r="D44" s="3">
        <f t="shared" si="16"/>
        <v>50</v>
      </c>
      <c r="E44" s="3">
        <f t="shared" si="16"/>
        <v>50</v>
      </c>
      <c r="F44" s="3">
        <f t="shared" si="16"/>
        <v>50</v>
      </c>
      <c r="G44" s="3">
        <f t="shared" si="16"/>
        <v>50</v>
      </c>
      <c r="H44" s="3">
        <f t="shared" si="16"/>
        <v>50</v>
      </c>
      <c r="I44" s="3">
        <f t="shared" si="16"/>
        <v>50</v>
      </c>
      <c r="L44" s="8"/>
      <c r="M44" s="1"/>
      <c r="N44" s="3"/>
      <c r="O44" s="3"/>
      <c r="P44" s="3"/>
      <c r="Q44" s="3"/>
      <c r="R44" s="3"/>
      <c r="S44" s="3"/>
      <c r="T44" s="3"/>
    </row>
    <row r="45" spans="1:20" x14ac:dyDescent="0.3">
      <c r="A45" s="8" t="s">
        <v>34</v>
      </c>
      <c r="B45" s="1" t="s">
        <v>16</v>
      </c>
      <c r="C45" s="3"/>
      <c r="D45" s="3">
        <f>U45+50</f>
        <v>50</v>
      </c>
      <c r="E45" s="3">
        <f>V45+50</f>
        <v>50</v>
      </c>
      <c r="F45" s="3">
        <f>W45+50</f>
        <v>50</v>
      </c>
      <c r="G45" s="3"/>
      <c r="H45" s="3"/>
      <c r="I45" s="3">
        <f>Z45+50</f>
        <v>50</v>
      </c>
      <c r="L45" s="8"/>
      <c r="M45" s="1"/>
      <c r="N45" s="3"/>
      <c r="O45" s="3"/>
      <c r="P45" s="3"/>
      <c r="Q45" s="3"/>
      <c r="R45" s="3"/>
      <c r="S45" s="3"/>
      <c r="T45" s="3"/>
    </row>
    <row r="46" spans="1:20" x14ac:dyDescent="0.3">
      <c r="A46" s="67"/>
      <c r="B46" s="68"/>
      <c r="C46" s="68"/>
      <c r="D46" s="68"/>
      <c r="E46" s="68"/>
      <c r="F46" s="68"/>
      <c r="G46" s="68"/>
      <c r="H46" s="68"/>
      <c r="I46" s="68"/>
      <c r="L46" s="67"/>
      <c r="M46" s="68"/>
      <c r="N46" s="68"/>
      <c r="O46" s="68"/>
      <c r="P46" s="68"/>
      <c r="Q46" s="68"/>
      <c r="R46" s="68"/>
      <c r="S46" s="68"/>
      <c r="T46" s="68"/>
    </row>
    <row r="47" spans="1:20" x14ac:dyDescent="0.3">
      <c r="A47" s="8" t="s">
        <v>35</v>
      </c>
      <c r="B47" s="1" t="s">
        <v>16</v>
      </c>
      <c r="C47" s="3">
        <f t="shared" ref="C47:I47" si="17">T47+50</f>
        <v>50</v>
      </c>
      <c r="D47" s="3">
        <f t="shared" si="17"/>
        <v>50</v>
      </c>
      <c r="E47" s="3">
        <f t="shared" si="17"/>
        <v>50</v>
      </c>
      <c r="F47" s="3">
        <f t="shared" si="17"/>
        <v>50</v>
      </c>
      <c r="G47" s="3">
        <f t="shared" si="17"/>
        <v>50</v>
      </c>
      <c r="H47" s="3">
        <f t="shared" si="17"/>
        <v>50</v>
      </c>
      <c r="I47" s="3">
        <f t="shared" si="17"/>
        <v>50</v>
      </c>
      <c r="L47" s="8"/>
      <c r="M47" s="1"/>
      <c r="N47" s="3"/>
      <c r="O47" s="3"/>
      <c r="P47" s="3"/>
      <c r="Q47" s="3"/>
      <c r="R47" s="3"/>
      <c r="S47" s="3"/>
      <c r="T47" s="3"/>
    </row>
    <row r="48" spans="1:20" x14ac:dyDescent="0.3">
      <c r="A48" s="8" t="s">
        <v>36</v>
      </c>
      <c r="B48" s="1" t="s">
        <v>16</v>
      </c>
      <c r="C48" s="3"/>
      <c r="D48" s="3">
        <f>U48+50</f>
        <v>50</v>
      </c>
      <c r="E48" s="3">
        <f>V48+50</f>
        <v>50</v>
      </c>
      <c r="F48" s="3">
        <f>W48+50</f>
        <v>50</v>
      </c>
      <c r="G48" s="3"/>
      <c r="H48" s="3"/>
      <c r="I48" s="3">
        <f>Z48+50</f>
        <v>50</v>
      </c>
      <c r="L48" s="8"/>
      <c r="M48" s="1"/>
      <c r="N48" s="3"/>
      <c r="O48" s="3"/>
      <c r="P48" s="3"/>
      <c r="Q48" s="3"/>
      <c r="R48" s="3"/>
      <c r="S48" s="3"/>
      <c r="T48" s="3"/>
    </row>
    <row r="49" spans="1:20" x14ac:dyDescent="0.3">
      <c r="A49" s="8" t="s">
        <v>37</v>
      </c>
      <c r="B49" s="1" t="s">
        <v>27</v>
      </c>
      <c r="C49" s="3">
        <f t="shared" ref="C49:I49" si="18">T49+100</f>
        <v>100</v>
      </c>
      <c r="D49" s="3">
        <f t="shared" si="18"/>
        <v>100</v>
      </c>
      <c r="E49" s="3">
        <f t="shared" si="18"/>
        <v>100</v>
      </c>
      <c r="F49" s="3">
        <f t="shared" si="18"/>
        <v>100</v>
      </c>
      <c r="G49" s="3">
        <f t="shared" si="18"/>
        <v>100</v>
      </c>
      <c r="H49" s="3">
        <f t="shared" si="18"/>
        <v>100</v>
      </c>
      <c r="I49" s="3">
        <f t="shared" si="18"/>
        <v>100</v>
      </c>
      <c r="L49" s="8"/>
      <c r="M49" s="1"/>
      <c r="N49" s="3"/>
      <c r="O49" s="3"/>
      <c r="P49" s="3"/>
      <c r="Q49" s="3"/>
      <c r="R49" s="3"/>
      <c r="S49" s="3"/>
      <c r="T49" s="3"/>
    </row>
    <row r="50" spans="1:20" x14ac:dyDescent="0.3">
      <c r="A50" s="8" t="s">
        <v>38</v>
      </c>
      <c r="B50" s="1" t="s">
        <v>27</v>
      </c>
      <c r="C50" s="3"/>
      <c r="D50" s="3">
        <f>U50+100</f>
        <v>100</v>
      </c>
      <c r="E50" s="3">
        <f>V50+100</f>
        <v>100</v>
      </c>
      <c r="F50" s="3">
        <f>W50+100</f>
        <v>100</v>
      </c>
      <c r="G50" s="3"/>
      <c r="H50" s="3"/>
      <c r="I50" s="3">
        <f>Z50+100</f>
        <v>100</v>
      </c>
      <c r="L50" s="8"/>
      <c r="M50" s="1"/>
      <c r="N50" s="3"/>
      <c r="O50" s="3"/>
      <c r="P50" s="3"/>
      <c r="Q50" s="3"/>
      <c r="R50" s="3"/>
      <c r="S50" s="3"/>
      <c r="T50" s="3"/>
    </row>
    <row r="51" spans="1:20" x14ac:dyDescent="0.3">
      <c r="A51" s="67"/>
      <c r="B51" s="68"/>
      <c r="C51" s="68"/>
      <c r="D51" s="68"/>
      <c r="E51" s="68"/>
      <c r="F51" s="68"/>
      <c r="G51" s="68"/>
      <c r="H51" s="68"/>
      <c r="I51" s="68"/>
      <c r="L51" s="67"/>
      <c r="M51" s="68"/>
      <c r="N51" s="68"/>
      <c r="O51" s="68"/>
      <c r="P51" s="68"/>
      <c r="Q51" s="68"/>
      <c r="R51" s="68"/>
      <c r="S51" s="68"/>
      <c r="T51" s="68"/>
    </row>
    <row r="52" spans="1:20" x14ac:dyDescent="0.3">
      <c r="A52" s="8" t="s">
        <v>39</v>
      </c>
      <c r="B52" s="1" t="s">
        <v>16</v>
      </c>
      <c r="C52" s="3">
        <f t="shared" ref="C52:I52" si="19">T52+50</f>
        <v>50</v>
      </c>
      <c r="D52" s="3">
        <f t="shared" si="19"/>
        <v>50</v>
      </c>
      <c r="E52" s="3">
        <f t="shared" si="19"/>
        <v>50</v>
      </c>
      <c r="F52" s="3">
        <f t="shared" si="19"/>
        <v>50</v>
      </c>
      <c r="G52" s="3">
        <f t="shared" si="19"/>
        <v>50</v>
      </c>
      <c r="H52" s="3">
        <f t="shared" si="19"/>
        <v>50</v>
      </c>
      <c r="I52" s="3">
        <f t="shared" si="19"/>
        <v>50</v>
      </c>
      <c r="L52" s="8"/>
      <c r="M52" s="1"/>
      <c r="N52" s="3"/>
      <c r="O52" s="3"/>
      <c r="P52" s="3"/>
      <c r="Q52" s="3"/>
      <c r="R52" s="3"/>
      <c r="S52" s="3"/>
      <c r="T52" s="3"/>
    </row>
    <row r="53" spans="1:20" x14ac:dyDescent="0.3">
      <c r="A53" s="8" t="s">
        <v>40</v>
      </c>
      <c r="B53" s="1" t="s">
        <v>16</v>
      </c>
      <c r="C53" s="3"/>
      <c r="D53" s="3">
        <f>U53+50</f>
        <v>50</v>
      </c>
      <c r="E53" s="3">
        <f>V53+50</f>
        <v>50</v>
      </c>
      <c r="F53" s="3">
        <f>W53+50</f>
        <v>50</v>
      </c>
      <c r="G53" s="3"/>
      <c r="H53" s="3"/>
      <c r="I53" s="3">
        <f>Z53+50</f>
        <v>50</v>
      </c>
      <c r="L53" s="8"/>
      <c r="M53" s="1"/>
      <c r="N53" s="3"/>
      <c r="O53" s="3"/>
      <c r="P53" s="3"/>
      <c r="Q53" s="3"/>
      <c r="R53" s="3"/>
      <c r="S53" s="3"/>
      <c r="T53" s="3"/>
    </row>
    <row r="54" spans="1:20" x14ac:dyDescent="0.3">
      <c r="A54" s="67"/>
      <c r="B54" s="68"/>
      <c r="C54" s="68"/>
      <c r="D54" s="68"/>
      <c r="E54" s="68"/>
      <c r="F54" s="68"/>
      <c r="G54" s="68"/>
      <c r="H54" s="68"/>
      <c r="I54" s="68"/>
      <c r="L54" s="67"/>
      <c r="M54" s="68"/>
      <c r="N54" s="68"/>
      <c r="O54" s="68"/>
      <c r="P54" s="68"/>
      <c r="Q54" s="68"/>
      <c r="R54" s="68"/>
      <c r="S54" s="68"/>
      <c r="T54" s="68"/>
    </row>
    <row r="55" spans="1:20" x14ac:dyDescent="0.3">
      <c r="A55" s="8" t="s">
        <v>69</v>
      </c>
      <c r="B55" s="1" t="s">
        <v>16</v>
      </c>
      <c r="C55" s="3">
        <f t="shared" ref="C55:I55" si="20">T55+50</f>
        <v>50</v>
      </c>
      <c r="D55" s="3">
        <f t="shared" si="20"/>
        <v>50</v>
      </c>
      <c r="E55" s="3">
        <f t="shared" si="20"/>
        <v>50</v>
      </c>
      <c r="F55" s="3">
        <f t="shared" si="20"/>
        <v>50</v>
      </c>
      <c r="G55" s="3">
        <f t="shared" si="20"/>
        <v>50</v>
      </c>
      <c r="H55" s="3">
        <f t="shared" si="20"/>
        <v>50</v>
      </c>
      <c r="I55" s="3">
        <f t="shared" si="20"/>
        <v>50</v>
      </c>
      <c r="L55" s="8"/>
      <c r="M55" s="1"/>
      <c r="N55" s="3"/>
      <c r="O55" s="3"/>
      <c r="P55" s="3"/>
      <c r="Q55" s="3"/>
      <c r="R55" s="3"/>
      <c r="S55" s="3"/>
      <c r="T55" s="3"/>
    </row>
    <row r="56" spans="1:20" x14ac:dyDescent="0.3">
      <c r="A56" s="8" t="s">
        <v>70</v>
      </c>
      <c r="B56" s="1" t="s">
        <v>16</v>
      </c>
      <c r="C56" s="3"/>
      <c r="D56" s="3">
        <f>U56+50</f>
        <v>50</v>
      </c>
      <c r="E56" s="3">
        <f>V56+50</f>
        <v>50</v>
      </c>
      <c r="F56" s="3">
        <f>W56+50</f>
        <v>50</v>
      </c>
      <c r="G56" s="3"/>
      <c r="H56" s="3"/>
      <c r="I56" s="3">
        <f>Z56+50</f>
        <v>50</v>
      </c>
      <c r="L56" s="8"/>
      <c r="M56" s="1"/>
      <c r="N56" s="3"/>
      <c r="O56" s="3"/>
      <c r="P56" s="3"/>
      <c r="Q56" s="3"/>
      <c r="R56" s="3"/>
      <c r="S56" s="3"/>
      <c r="T56" s="3"/>
    </row>
    <row r="57" spans="1:20" x14ac:dyDescent="0.3">
      <c r="A57" s="67"/>
      <c r="B57" s="68"/>
      <c r="C57" s="68"/>
      <c r="D57" s="68"/>
      <c r="E57" s="68"/>
      <c r="F57" s="68"/>
      <c r="G57" s="68"/>
      <c r="H57" s="68"/>
      <c r="I57" s="87"/>
      <c r="L57" s="67"/>
      <c r="M57" s="68"/>
      <c r="N57" s="68"/>
      <c r="O57" s="68"/>
      <c r="P57" s="68"/>
      <c r="Q57" s="68"/>
      <c r="R57" s="68"/>
      <c r="S57" s="68"/>
      <c r="T57" s="87"/>
    </row>
    <row r="58" spans="1:20" x14ac:dyDescent="0.3">
      <c r="A58" s="8" t="s">
        <v>41</v>
      </c>
      <c r="B58" s="1" t="s">
        <v>16</v>
      </c>
      <c r="C58" s="3">
        <f t="shared" ref="C58:I58" si="21">T58+32</f>
        <v>32</v>
      </c>
      <c r="D58" s="3">
        <f t="shared" si="21"/>
        <v>32</v>
      </c>
      <c r="E58" s="3">
        <f t="shared" si="21"/>
        <v>32</v>
      </c>
      <c r="F58" s="3">
        <f t="shared" si="21"/>
        <v>32</v>
      </c>
      <c r="G58" s="3">
        <f t="shared" si="21"/>
        <v>32</v>
      </c>
      <c r="H58" s="3">
        <f t="shared" si="21"/>
        <v>32</v>
      </c>
      <c r="I58" s="3">
        <f t="shared" si="21"/>
        <v>32</v>
      </c>
      <c r="L58" s="8"/>
      <c r="M58" s="1"/>
      <c r="N58" s="3"/>
      <c r="O58" s="3"/>
      <c r="P58" s="3"/>
      <c r="Q58" s="3"/>
      <c r="R58" s="3"/>
      <c r="S58" s="3"/>
      <c r="T58" s="3"/>
    </row>
    <row r="59" spans="1:20" x14ac:dyDescent="0.3">
      <c r="A59" s="8" t="s">
        <v>42</v>
      </c>
      <c r="B59" s="1" t="s">
        <v>16</v>
      </c>
      <c r="C59" s="3"/>
      <c r="D59" s="3">
        <f>U59+32</f>
        <v>32</v>
      </c>
      <c r="E59" s="3">
        <f>V59+32</f>
        <v>32</v>
      </c>
      <c r="F59" s="3">
        <f>W59+32</f>
        <v>32</v>
      </c>
      <c r="G59" s="3"/>
      <c r="H59" s="3"/>
      <c r="I59" s="3">
        <f>Z59+32</f>
        <v>32</v>
      </c>
      <c r="L59" s="8"/>
      <c r="M59" s="1"/>
      <c r="N59" s="3"/>
      <c r="O59" s="3"/>
      <c r="P59" s="3"/>
      <c r="Q59" s="3"/>
      <c r="R59" s="3"/>
      <c r="S59" s="3"/>
      <c r="T59" s="3"/>
    </row>
    <row r="60" spans="1:20" x14ac:dyDescent="0.3">
      <c r="A60" s="67"/>
      <c r="B60" s="68"/>
      <c r="C60" s="68"/>
      <c r="D60" s="68"/>
      <c r="E60" s="68"/>
      <c r="F60" s="68"/>
      <c r="G60" s="68"/>
      <c r="H60" s="68"/>
      <c r="I60" s="68"/>
      <c r="L60" s="67"/>
      <c r="M60" s="68"/>
      <c r="N60" s="68"/>
      <c r="O60" s="68"/>
      <c r="P60" s="68"/>
      <c r="Q60" s="68"/>
      <c r="R60" s="68"/>
      <c r="S60" s="68"/>
      <c r="T60" s="68"/>
    </row>
    <row r="61" spans="1:20" x14ac:dyDescent="0.3">
      <c r="A61" s="8" t="s">
        <v>43</v>
      </c>
      <c r="B61" s="1" t="s">
        <v>16</v>
      </c>
      <c r="C61" s="3">
        <f t="shared" ref="C61:I61" si="22">T61+50</f>
        <v>50</v>
      </c>
      <c r="D61" s="3">
        <f t="shared" si="22"/>
        <v>50</v>
      </c>
      <c r="E61" s="3">
        <f t="shared" si="22"/>
        <v>50</v>
      </c>
      <c r="F61" s="3">
        <f t="shared" si="22"/>
        <v>50</v>
      </c>
      <c r="G61" s="3">
        <f t="shared" si="22"/>
        <v>50</v>
      </c>
      <c r="H61" s="3">
        <f t="shared" si="22"/>
        <v>50</v>
      </c>
      <c r="I61" s="3">
        <f t="shared" si="22"/>
        <v>50</v>
      </c>
      <c r="L61" s="8"/>
      <c r="M61" s="1"/>
      <c r="N61" s="3"/>
      <c r="O61" s="3"/>
      <c r="P61" s="3"/>
      <c r="Q61" s="3"/>
      <c r="R61" s="3"/>
      <c r="S61" s="3"/>
      <c r="T61" s="3"/>
    </row>
    <row r="62" spans="1:20" x14ac:dyDescent="0.3">
      <c r="A62" s="8" t="s">
        <v>44</v>
      </c>
      <c r="B62" s="1" t="s">
        <v>16</v>
      </c>
      <c r="C62" s="3"/>
      <c r="D62" s="3">
        <f t="shared" ref="D62:F64" si="23">U62+50</f>
        <v>50</v>
      </c>
      <c r="E62" s="3">
        <f t="shared" si="23"/>
        <v>50</v>
      </c>
      <c r="F62" s="3">
        <f t="shared" si="23"/>
        <v>50</v>
      </c>
      <c r="G62" s="3"/>
      <c r="H62" s="3"/>
      <c r="I62" s="3">
        <f>Z62+50</f>
        <v>50</v>
      </c>
      <c r="L62" s="8"/>
      <c r="M62" s="1"/>
      <c r="N62" s="3"/>
      <c r="O62" s="3"/>
      <c r="P62" s="3"/>
      <c r="Q62" s="3"/>
      <c r="R62" s="3"/>
      <c r="S62" s="3"/>
      <c r="T62" s="3"/>
    </row>
    <row r="63" spans="1:20" x14ac:dyDescent="0.3">
      <c r="A63" s="8" t="s">
        <v>45</v>
      </c>
      <c r="B63" s="1" t="s">
        <v>16</v>
      </c>
      <c r="C63" s="3">
        <f>T63+50</f>
        <v>50</v>
      </c>
      <c r="D63" s="3">
        <f t="shared" si="23"/>
        <v>50</v>
      </c>
      <c r="E63" s="3">
        <f t="shared" si="23"/>
        <v>50</v>
      </c>
      <c r="F63" s="3">
        <f t="shared" si="23"/>
        <v>50</v>
      </c>
      <c r="G63" s="3">
        <f>X63+50</f>
        <v>50</v>
      </c>
      <c r="H63" s="3">
        <f>Y63+50</f>
        <v>50</v>
      </c>
      <c r="I63" s="3">
        <f>Z63+50</f>
        <v>50</v>
      </c>
      <c r="L63" s="8"/>
      <c r="M63" s="1"/>
      <c r="N63" s="3"/>
      <c r="O63" s="3"/>
      <c r="P63" s="3"/>
      <c r="Q63" s="3"/>
      <c r="R63" s="3"/>
      <c r="S63" s="3"/>
      <c r="T63" s="3"/>
    </row>
    <row r="64" spans="1:20" x14ac:dyDescent="0.3">
      <c r="A64" s="8" t="s">
        <v>46</v>
      </c>
      <c r="B64" s="1" t="s">
        <v>16</v>
      </c>
      <c r="C64" s="3"/>
      <c r="D64" s="3">
        <f t="shared" si="23"/>
        <v>50</v>
      </c>
      <c r="E64" s="3">
        <f t="shared" si="23"/>
        <v>50</v>
      </c>
      <c r="F64" s="3">
        <f t="shared" si="23"/>
        <v>50</v>
      </c>
      <c r="G64" s="3"/>
      <c r="H64" s="3"/>
      <c r="I64" s="3">
        <f>Z64+50</f>
        <v>50</v>
      </c>
      <c r="L64" s="8"/>
      <c r="M64" s="1"/>
      <c r="N64" s="3"/>
      <c r="O64" s="3"/>
      <c r="P64" s="3"/>
      <c r="Q64" s="3"/>
      <c r="R64" s="3"/>
      <c r="S64" s="3"/>
      <c r="T64" s="3"/>
    </row>
    <row r="65" spans="1:20" ht="118.8" x14ac:dyDescent="0.3">
      <c r="A65" s="15" t="s">
        <v>71</v>
      </c>
      <c r="B65" s="1" t="s">
        <v>27</v>
      </c>
      <c r="C65" s="3">
        <f t="shared" ref="C65:I65" si="24">T65+200</f>
        <v>200</v>
      </c>
      <c r="D65" s="3">
        <f t="shared" si="24"/>
        <v>200</v>
      </c>
      <c r="E65" s="3">
        <f t="shared" si="24"/>
        <v>200</v>
      </c>
      <c r="F65" s="3">
        <f t="shared" si="24"/>
        <v>200</v>
      </c>
      <c r="G65" s="3">
        <f t="shared" si="24"/>
        <v>200</v>
      </c>
      <c r="H65" s="3">
        <f t="shared" si="24"/>
        <v>200</v>
      </c>
      <c r="I65" s="3">
        <f t="shared" si="24"/>
        <v>200</v>
      </c>
      <c r="L65" s="15"/>
      <c r="M65" s="1"/>
      <c r="N65" s="3"/>
      <c r="O65" s="3"/>
      <c r="P65" s="3"/>
      <c r="Q65" s="3"/>
      <c r="R65" s="3"/>
      <c r="S65" s="3"/>
      <c r="T65" s="3"/>
    </row>
    <row r="66" spans="1:20" ht="132" x14ac:dyDescent="0.3">
      <c r="A66" s="15" t="s">
        <v>72</v>
      </c>
      <c r="B66" s="1" t="s">
        <v>27</v>
      </c>
      <c r="C66" s="3"/>
      <c r="D66" s="3">
        <f>U66+200</f>
        <v>200</v>
      </c>
      <c r="E66" s="3">
        <f>V66+200</f>
        <v>200</v>
      </c>
      <c r="F66" s="3">
        <f>W66+200</f>
        <v>200</v>
      </c>
      <c r="G66" s="3"/>
      <c r="H66" s="3"/>
      <c r="I66" s="3">
        <f>Z66+200</f>
        <v>200</v>
      </c>
      <c r="L66" s="15"/>
      <c r="M66" s="1"/>
      <c r="N66" s="3"/>
      <c r="O66" s="3"/>
      <c r="P66" s="3"/>
      <c r="Q66" s="3"/>
      <c r="R66" s="3"/>
      <c r="S66" s="3"/>
      <c r="T66" s="3"/>
    </row>
    <row r="67" spans="1:20" x14ac:dyDescent="0.3">
      <c r="A67" s="67"/>
      <c r="B67" s="68"/>
      <c r="C67" s="68"/>
      <c r="D67" s="68"/>
      <c r="E67" s="68"/>
      <c r="F67" s="68"/>
      <c r="G67" s="68"/>
      <c r="H67" s="68"/>
      <c r="I67" s="68"/>
      <c r="L67" s="67"/>
      <c r="M67" s="68"/>
      <c r="N67" s="68"/>
      <c r="O67" s="68"/>
      <c r="P67" s="68"/>
      <c r="Q67" s="68"/>
      <c r="R67" s="68"/>
      <c r="S67" s="68"/>
      <c r="T67" s="68"/>
    </row>
    <row r="68" spans="1:20" x14ac:dyDescent="0.3">
      <c r="A68" s="8" t="s">
        <v>47</v>
      </c>
      <c r="B68" s="1" t="s">
        <v>48</v>
      </c>
      <c r="C68" s="3">
        <f t="shared" ref="C68:I68" si="25">T68+20</f>
        <v>20</v>
      </c>
      <c r="D68" s="3">
        <f t="shared" si="25"/>
        <v>20</v>
      </c>
      <c r="E68" s="3">
        <f t="shared" si="25"/>
        <v>20</v>
      </c>
      <c r="F68" s="3">
        <f t="shared" si="25"/>
        <v>20</v>
      </c>
      <c r="G68" s="3">
        <f t="shared" si="25"/>
        <v>20</v>
      </c>
      <c r="H68" s="3">
        <f t="shared" si="25"/>
        <v>20</v>
      </c>
      <c r="I68" s="3">
        <f t="shared" si="25"/>
        <v>20</v>
      </c>
      <c r="L68" s="8"/>
      <c r="M68" s="1"/>
      <c r="N68" s="3"/>
      <c r="O68" s="3"/>
      <c r="P68" s="3"/>
      <c r="Q68" s="3"/>
      <c r="R68" s="3"/>
      <c r="S68" s="3"/>
      <c r="T68" s="3"/>
    </row>
    <row r="69" spans="1:20" x14ac:dyDescent="0.3">
      <c r="A69" s="8" t="s">
        <v>60</v>
      </c>
      <c r="B69" s="1" t="s">
        <v>48</v>
      </c>
      <c r="C69" s="3"/>
      <c r="D69" s="3">
        <f>U69+20</f>
        <v>20</v>
      </c>
      <c r="E69" s="3">
        <f>V69+20</f>
        <v>20</v>
      </c>
      <c r="F69" s="3">
        <f>W69+20</f>
        <v>20</v>
      </c>
      <c r="G69" s="3"/>
      <c r="H69" s="3"/>
      <c r="I69" s="3">
        <f>Z69+20</f>
        <v>20</v>
      </c>
      <c r="L69" s="8"/>
      <c r="M69" s="1"/>
      <c r="N69" s="3"/>
      <c r="O69" s="3"/>
      <c r="P69" s="3"/>
      <c r="Q69" s="3"/>
      <c r="R69" s="3"/>
      <c r="S69" s="3"/>
      <c r="T69" s="3"/>
    </row>
    <row r="70" spans="1:20" x14ac:dyDescent="0.3">
      <c r="A70" s="8" t="s">
        <v>49</v>
      </c>
      <c r="B70" s="1" t="s">
        <v>48</v>
      </c>
      <c r="C70" s="3">
        <f t="shared" ref="C70:I70" si="26">T70+12</f>
        <v>12</v>
      </c>
      <c r="D70" s="3">
        <f t="shared" si="26"/>
        <v>12</v>
      </c>
      <c r="E70" s="3">
        <f t="shared" si="26"/>
        <v>12</v>
      </c>
      <c r="F70" s="3">
        <f t="shared" si="26"/>
        <v>12</v>
      </c>
      <c r="G70" s="3">
        <f t="shared" si="26"/>
        <v>12</v>
      </c>
      <c r="H70" s="3">
        <f t="shared" si="26"/>
        <v>12</v>
      </c>
      <c r="I70" s="3">
        <f t="shared" si="26"/>
        <v>12</v>
      </c>
      <c r="L70" s="8"/>
      <c r="M70" s="1"/>
      <c r="N70" s="3"/>
      <c r="O70" s="3"/>
      <c r="P70" s="3"/>
      <c r="Q70" s="3"/>
      <c r="R70" s="3"/>
      <c r="S70" s="3"/>
      <c r="T70" s="3"/>
    </row>
    <row r="71" spans="1:20" x14ac:dyDescent="0.3">
      <c r="A71" s="8" t="s">
        <v>50</v>
      </c>
      <c r="B71" s="1" t="s">
        <v>48</v>
      </c>
      <c r="C71" s="3"/>
      <c r="D71" s="3">
        <f>U71+12</f>
        <v>12</v>
      </c>
      <c r="E71" s="3">
        <f>V71+12</f>
        <v>12</v>
      </c>
      <c r="F71" s="3">
        <f>W71+12</f>
        <v>12</v>
      </c>
      <c r="G71" s="3"/>
      <c r="H71" s="3"/>
      <c r="I71" s="3">
        <f>Z71+12</f>
        <v>12</v>
      </c>
      <c r="L71" s="8"/>
      <c r="M71" s="1"/>
      <c r="N71" s="3"/>
      <c r="O71" s="3"/>
      <c r="P71" s="3"/>
      <c r="Q71" s="3"/>
      <c r="R71" s="3"/>
      <c r="S71" s="3"/>
      <c r="T71" s="3"/>
    </row>
    <row r="72" spans="1:20" x14ac:dyDescent="0.3">
      <c r="A72" s="65" t="s">
        <v>51</v>
      </c>
      <c r="B72" s="66"/>
      <c r="C72" s="66"/>
      <c r="D72" s="66"/>
      <c r="E72" s="66"/>
      <c r="F72" s="66"/>
      <c r="G72" s="66"/>
      <c r="H72" s="66"/>
      <c r="I72" s="66"/>
      <c r="L72" s="65"/>
      <c r="M72" s="66"/>
      <c r="N72" s="66"/>
      <c r="O72" s="66"/>
      <c r="P72" s="66"/>
      <c r="Q72" s="66"/>
      <c r="R72" s="66"/>
      <c r="S72" s="66"/>
      <c r="T72" s="66"/>
    </row>
    <row r="73" spans="1:20" x14ac:dyDescent="0.3">
      <c r="A73" s="8" t="s">
        <v>52</v>
      </c>
      <c r="B73" s="1" t="s">
        <v>7</v>
      </c>
      <c r="C73" s="3">
        <f t="shared" ref="C73:I73" si="27">T73+200</f>
        <v>200</v>
      </c>
      <c r="D73" s="3">
        <f t="shared" si="27"/>
        <v>200</v>
      </c>
      <c r="E73" s="3">
        <f t="shared" si="27"/>
        <v>200</v>
      </c>
      <c r="F73" s="3">
        <f t="shared" si="27"/>
        <v>200</v>
      </c>
      <c r="G73" s="3">
        <f t="shared" si="27"/>
        <v>200</v>
      </c>
      <c r="H73" s="3">
        <f t="shared" si="27"/>
        <v>200</v>
      </c>
      <c r="I73" s="3">
        <f t="shared" si="27"/>
        <v>200</v>
      </c>
      <c r="L73" s="8"/>
      <c r="M73" s="1"/>
      <c r="N73" s="3"/>
      <c r="O73" s="3"/>
      <c r="P73" s="3"/>
      <c r="Q73" s="3"/>
      <c r="R73" s="3"/>
      <c r="S73" s="3"/>
      <c r="T73" s="3"/>
    </row>
    <row r="74" spans="1:20" x14ac:dyDescent="0.3">
      <c r="A74" s="8" t="s">
        <v>53</v>
      </c>
      <c r="B74" s="1" t="s">
        <v>7</v>
      </c>
      <c r="C74" s="3"/>
      <c r="D74" s="3">
        <f t="shared" ref="D74:D82" si="28">U74+200</f>
        <v>200</v>
      </c>
      <c r="E74" s="3">
        <f t="shared" ref="E74:E82" si="29">V74+200</f>
        <v>200</v>
      </c>
      <c r="F74" s="3">
        <f t="shared" ref="F74:F82" si="30">W74+200</f>
        <v>200</v>
      </c>
      <c r="G74" s="3"/>
      <c r="H74" s="3"/>
      <c r="I74" s="3">
        <f t="shared" ref="I74:I82" si="31">Z74+200</f>
        <v>200</v>
      </c>
      <c r="L74" s="8"/>
      <c r="M74" s="1"/>
      <c r="N74" s="3"/>
      <c r="O74" s="3"/>
      <c r="P74" s="3"/>
      <c r="Q74" s="3"/>
      <c r="R74" s="3"/>
      <c r="S74" s="3"/>
      <c r="T74" s="3"/>
    </row>
    <row r="75" spans="1:20" x14ac:dyDescent="0.3">
      <c r="A75" s="8" t="s">
        <v>87</v>
      </c>
      <c r="B75" s="1" t="s">
        <v>7</v>
      </c>
      <c r="C75" s="3">
        <f>T75+200</f>
        <v>200</v>
      </c>
      <c r="D75" s="3">
        <f t="shared" si="28"/>
        <v>200</v>
      </c>
      <c r="E75" s="3">
        <f t="shared" si="29"/>
        <v>200</v>
      </c>
      <c r="F75" s="3">
        <f t="shared" si="30"/>
        <v>200</v>
      </c>
      <c r="G75" s="3">
        <f>X75+200</f>
        <v>200</v>
      </c>
      <c r="H75" s="3">
        <f>Y75+200</f>
        <v>200</v>
      </c>
      <c r="I75" s="3">
        <f t="shared" si="31"/>
        <v>200</v>
      </c>
      <c r="L75" s="8"/>
      <c r="M75" s="1"/>
      <c r="N75" s="3"/>
      <c r="O75" s="3"/>
      <c r="P75" s="3"/>
      <c r="Q75" s="3"/>
      <c r="R75" s="3"/>
      <c r="S75" s="3"/>
      <c r="T75" s="3"/>
    </row>
    <row r="76" spans="1:20" x14ac:dyDescent="0.3">
      <c r="A76" s="8" t="s">
        <v>88</v>
      </c>
      <c r="B76" s="1" t="s">
        <v>7</v>
      </c>
      <c r="C76" s="3"/>
      <c r="D76" s="3">
        <f t="shared" si="28"/>
        <v>200</v>
      </c>
      <c r="E76" s="3">
        <f t="shared" si="29"/>
        <v>200</v>
      </c>
      <c r="F76" s="3">
        <f t="shared" si="30"/>
        <v>200</v>
      </c>
      <c r="G76" s="3"/>
      <c r="H76" s="3"/>
      <c r="I76" s="3">
        <f t="shared" si="31"/>
        <v>200</v>
      </c>
      <c r="L76" s="8"/>
      <c r="M76" s="1"/>
      <c r="N76" s="3"/>
      <c r="O76" s="3"/>
      <c r="P76" s="3"/>
      <c r="Q76" s="3"/>
      <c r="R76" s="3"/>
      <c r="S76" s="3"/>
      <c r="T76" s="3"/>
    </row>
    <row r="77" spans="1:20" x14ac:dyDescent="0.3">
      <c r="A77" s="8" t="s">
        <v>54</v>
      </c>
      <c r="B77" s="1" t="s">
        <v>7</v>
      </c>
      <c r="C77" s="3">
        <f>T77+200</f>
        <v>200</v>
      </c>
      <c r="D77" s="3">
        <f t="shared" si="28"/>
        <v>200</v>
      </c>
      <c r="E77" s="3">
        <f t="shared" si="29"/>
        <v>200</v>
      </c>
      <c r="F77" s="3">
        <f t="shared" si="30"/>
        <v>200</v>
      </c>
      <c r="G77" s="3">
        <f>X77+200</f>
        <v>200</v>
      </c>
      <c r="H77" s="3">
        <f>Y77+200</f>
        <v>200</v>
      </c>
      <c r="I77" s="3">
        <f t="shared" si="31"/>
        <v>200</v>
      </c>
      <c r="L77" s="8"/>
      <c r="M77" s="1"/>
      <c r="N77" s="3"/>
      <c r="O77" s="3"/>
      <c r="P77" s="3"/>
      <c r="Q77" s="3"/>
      <c r="R77" s="3"/>
      <c r="S77" s="3"/>
      <c r="T77" s="3"/>
    </row>
    <row r="78" spans="1:20" x14ac:dyDescent="0.3">
      <c r="A78" s="8" t="s">
        <v>55</v>
      </c>
      <c r="B78" s="1" t="s">
        <v>7</v>
      </c>
      <c r="C78" s="3"/>
      <c r="D78" s="3">
        <f t="shared" si="28"/>
        <v>200</v>
      </c>
      <c r="E78" s="3">
        <f t="shared" si="29"/>
        <v>200</v>
      </c>
      <c r="F78" s="3">
        <f t="shared" si="30"/>
        <v>200</v>
      </c>
      <c r="G78" s="3"/>
      <c r="H78" s="3"/>
      <c r="I78" s="3">
        <f t="shared" si="31"/>
        <v>200</v>
      </c>
      <c r="L78" s="8"/>
      <c r="M78" s="1"/>
      <c r="N78" s="3"/>
      <c r="O78" s="3"/>
      <c r="P78" s="3"/>
      <c r="Q78" s="3"/>
      <c r="R78" s="3"/>
      <c r="S78" s="3"/>
      <c r="T78" s="3"/>
    </row>
    <row r="79" spans="1:20" x14ac:dyDescent="0.3">
      <c r="A79" s="8" t="s">
        <v>56</v>
      </c>
      <c r="B79" s="1" t="s">
        <v>7</v>
      </c>
      <c r="C79" s="3">
        <f>T79+200</f>
        <v>200</v>
      </c>
      <c r="D79" s="3">
        <f t="shared" si="28"/>
        <v>200</v>
      </c>
      <c r="E79" s="3">
        <f t="shared" si="29"/>
        <v>200</v>
      </c>
      <c r="F79" s="3">
        <f t="shared" si="30"/>
        <v>200</v>
      </c>
      <c r="G79" s="3">
        <f>X79+200</f>
        <v>200</v>
      </c>
      <c r="H79" s="3">
        <f>Y79+200</f>
        <v>200</v>
      </c>
      <c r="I79" s="3">
        <f t="shared" si="31"/>
        <v>200</v>
      </c>
      <c r="L79" s="8"/>
      <c r="M79" s="1"/>
      <c r="N79" s="3"/>
      <c r="O79" s="3"/>
      <c r="P79" s="3"/>
      <c r="Q79" s="3"/>
      <c r="R79" s="3"/>
      <c r="S79" s="3"/>
      <c r="T79" s="3"/>
    </row>
    <row r="80" spans="1:20" x14ac:dyDescent="0.3">
      <c r="A80" s="8" t="s">
        <v>57</v>
      </c>
      <c r="B80" s="1" t="s">
        <v>7</v>
      </c>
      <c r="C80" s="3"/>
      <c r="D80" s="3">
        <f t="shared" si="28"/>
        <v>200</v>
      </c>
      <c r="E80" s="3">
        <f t="shared" si="29"/>
        <v>200</v>
      </c>
      <c r="F80" s="3">
        <f t="shared" si="30"/>
        <v>200</v>
      </c>
      <c r="G80" s="3"/>
      <c r="H80" s="3"/>
      <c r="I80" s="3">
        <f t="shared" si="31"/>
        <v>200</v>
      </c>
      <c r="L80" s="8"/>
      <c r="M80" s="1"/>
      <c r="N80" s="3"/>
      <c r="O80" s="3"/>
      <c r="P80" s="3"/>
      <c r="Q80" s="3"/>
      <c r="R80" s="3"/>
      <c r="S80" s="3"/>
      <c r="T80" s="3"/>
    </row>
    <row r="81" spans="1:20" x14ac:dyDescent="0.3">
      <c r="A81" s="8" t="s">
        <v>58</v>
      </c>
      <c r="B81" s="1" t="s">
        <v>7</v>
      </c>
      <c r="C81" s="3">
        <f>T81+200</f>
        <v>200</v>
      </c>
      <c r="D81" s="3">
        <f t="shared" si="28"/>
        <v>200</v>
      </c>
      <c r="E81" s="3">
        <f t="shared" si="29"/>
        <v>200</v>
      </c>
      <c r="F81" s="3">
        <f t="shared" si="30"/>
        <v>200</v>
      </c>
      <c r="G81" s="3">
        <f>X81+200</f>
        <v>200</v>
      </c>
      <c r="H81" s="3">
        <f>Y81+200</f>
        <v>200</v>
      </c>
      <c r="I81" s="3">
        <f t="shared" si="31"/>
        <v>200</v>
      </c>
      <c r="L81" s="8"/>
      <c r="M81" s="1"/>
      <c r="N81" s="3"/>
      <c r="O81" s="3"/>
      <c r="P81" s="3"/>
      <c r="Q81" s="3"/>
      <c r="R81" s="3"/>
      <c r="S81" s="3"/>
      <c r="T81" s="3"/>
    </row>
    <row r="82" spans="1:20" ht="15" thickBot="1" x14ac:dyDescent="0.35">
      <c r="A82" s="11" t="s">
        <v>59</v>
      </c>
      <c r="B82" s="12" t="s">
        <v>7</v>
      </c>
      <c r="C82" s="3"/>
      <c r="D82" s="3">
        <f t="shared" si="28"/>
        <v>200</v>
      </c>
      <c r="E82" s="3">
        <f t="shared" si="29"/>
        <v>200</v>
      </c>
      <c r="F82" s="3">
        <f t="shared" si="30"/>
        <v>200</v>
      </c>
      <c r="G82" s="3"/>
      <c r="H82" s="3"/>
      <c r="I82" s="3">
        <f t="shared" si="31"/>
        <v>200</v>
      </c>
      <c r="L82" s="11"/>
      <c r="M82" s="12"/>
      <c r="N82" s="3"/>
      <c r="O82" s="3"/>
      <c r="P82" s="3"/>
      <c r="Q82" s="3"/>
      <c r="R82" s="3"/>
      <c r="S82" s="3"/>
      <c r="T82" s="3"/>
    </row>
    <row r="83" spans="1:20" x14ac:dyDescent="0.3">
      <c r="A83" s="90" t="s">
        <v>93</v>
      </c>
      <c r="B83" s="91"/>
      <c r="C83" s="91"/>
      <c r="D83" s="91"/>
      <c r="E83" s="91"/>
      <c r="F83" s="91"/>
      <c r="G83" s="91"/>
      <c r="H83" s="91"/>
      <c r="I83" s="91"/>
      <c r="L83" s="90"/>
      <c r="M83" s="91"/>
      <c r="N83" s="91"/>
      <c r="O83" s="91"/>
      <c r="P83" s="91"/>
      <c r="Q83" s="91"/>
      <c r="R83" s="91"/>
      <c r="S83" s="91"/>
      <c r="T83" s="91"/>
    </row>
    <row r="84" spans="1:20" ht="15" thickBot="1" x14ac:dyDescent="0.35">
      <c r="A84" s="78" t="s">
        <v>67</v>
      </c>
      <c r="B84" s="78"/>
      <c r="C84" s="78"/>
      <c r="D84" s="78"/>
      <c r="E84" s="78"/>
      <c r="F84" s="78"/>
      <c r="G84" s="78"/>
      <c r="H84" s="78"/>
      <c r="I84" s="78"/>
      <c r="L84" s="78"/>
      <c r="M84" s="78"/>
      <c r="N84" s="78"/>
      <c r="O84" s="78"/>
      <c r="P84" s="78"/>
      <c r="Q84" s="78"/>
      <c r="R84" s="78"/>
      <c r="S84" s="78"/>
      <c r="T84" s="78"/>
    </row>
    <row r="85" spans="1:20" ht="15" thickBot="1" x14ac:dyDescent="0.35">
      <c r="A85" s="79" t="s">
        <v>73</v>
      </c>
      <c r="B85" s="80"/>
      <c r="C85" s="80"/>
      <c r="D85" s="80"/>
      <c r="E85" s="80"/>
      <c r="F85" s="80"/>
      <c r="G85" s="80"/>
      <c r="H85" s="80"/>
      <c r="I85" s="80"/>
      <c r="L85" s="79"/>
      <c r="M85" s="80"/>
      <c r="N85" s="80"/>
      <c r="O85" s="80"/>
      <c r="P85" s="80"/>
      <c r="Q85" s="80"/>
      <c r="R85" s="80"/>
      <c r="S85" s="80"/>
      <c r="T85" s="80"/>
    </row>
    <row r="86" spans="1:20" x14ac:dyDescent="0.3">
      <c r="A86" s="81" t="s">
        <v>91</v>
      </c>
      <c r="B86" s="82"/>
      <c r="C86" s="82"/>
      <c r="D86" s="82"/>
      <c r="E86" s="82"/>
      <c r="F86" s="82"/>
      <c r="G86" s="82"/>
      <c r="H86" s="82"/>
      <c r="I86" s="82"/>
      <c r="L86" s="81"/>
      <c r="M86" s="82"/>
      <c r="N86" s="82"/>
      <c r="O86" s="82"/>
      <c r="P86" s="82"/>
      <c r="Q86" s="82"/>
      <c r="R86" s="82"/>
      <c r="S86" s="82"/>
      <c r="T86" s="82"/>
    </row>
    <row r="87" spans="1:20" x14ac:dyDescent="0.3">
      <c r="A87" s="83"/>
      <c r="B87" s="84"/>
      <c r="C87" s="84"/>
      <c r="D87" s="84"/>
      <c r="E87" s="84"/>
      <c r="F87" s="84"/>
      <c r="G87" s="84"/>
      <c r="H87" s="84"/>
      <c r="I87" s="84"/>
      <c r="L87" s="83"/>
      <c r="M87" s="84"/>
      <c r="N87" s="84"/>
      <c r="O87" s="84"/>
      <c r="P87" s="84"/>
      <c r="Q87" s="84"/>
      <c r="R87" s="84"/>
      <c r="S87" s="84"/>
      <c r="T87" s="84"/>
    </row>
    <row r="88" spans="1:20" ht="15" thickBot="1" x14ac:dyDescent="0.35">
      <c r="A88" s="85"/>
      <c r="B88" s="86"/>
      <c r="C88" s="86"/>
      <c r="D88" s="86"/>
      <c r="E88" s="86"/>
      <c r="F88" s="86"/>
      <c r="G88" s="86"/>
      <c r="H88" s="86"/>
      <c r="I88" s="86"/>
      <c r="L88" s="85"/>
      <c r="M88" s="86"/>
      <c r="N88" s="86"/>
      <c r="O88" s="86"/>
      <c r="P88" s="86"/>
      <c r="Q88" s="86"/>
      <c r="R88" s="86"/>
      <c r="S88" s="86"/>
      <c r="T88" s="86"/>
    </row>
  </sheetData>
  <mergeCells count="40">
    <mergeCell ref="A46:I46"/>
    <mergeCell ref="A51:I51"/>
    <mergeCell ref="A85:I85"/>
    <mergeCell ref="L27:T27"/>
    <mergeCell ref="L32:T32"/>
    <mergeCell ref="A57:I57"/>
    <mergeCell ref="A60:I60"/>
    <mergeCell ref="A67:I67"/>
    <mergeCell ref="A27:I27"/>
    <mergeCell ref="A32:I32"/>
    <mergeCell ref="A35:I35"/>
    <mergeCell ref="L35:T35"/>
    <mergeCell ref="L46:T46"/>
    <mergeCell ref="A86:I88"/>
    <mergeCell ref="A54:I54"/>
    <mergeCell ref="L67:T67"/>
    <mergeCell ref="L51:T51"/>
    <mergeCell ref="L54:T54"/>
    <mergeCell ref="A83:I83"/>
    <mergeCell ref="A84:I84"/>
    <mergeCell ref="L86:T88"/>
    <mergeCell ref="L83:T83"/>
    <mergeCell ref="L57:T57"/>
    <mergeCell ref="L60:T60"/>
    <mergeCell ref="L84:T84"/>
    <mergeCell ref="L85:T85"/>
    <mergeCell ref="A72:I72"/>
    <mergeCell ref="L72:T72"/>
    <mergeCell ref="A22:I22"/>
    <mergeCell ref="L1:T1"/>
    <mergeCell ref="L6:T6"/>
    <mergeCell ref="L11:T11"/>
    <mergeCell ref="L16:T16"/>
    <mergeCell ref="L19:T19"/>
    <mergeCell ref="L22:T22"/>
    <mergeCell ref="A1:I1"/>
    <mergeCell ref="A6:I6"/>
    <mergeCell ref="A11:I11"/>
    <mergeCell ref="A16:I16"/>
    <mergeCell ref="A19:I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82"/>
  <sheetViews>
    <sheetView topLeftCell="A25" workbookViewId="0">
      <selection activeCell="B2" sqref="B2:H82"/>
    </sheetView>
  </sheetViews>
  <sheetFormatPr defaultRowHeight="14.4" x14ac:dyDescent="0.3"/>
  <sheetData>
    <row r="2" spans="2:8" x14ac:dyDescent="0.3">
      <c r="B2" s="17">
        <v>2400</v>
      </c>
      <c r="C2" s="17">
        <v>3000</v>
      </c>
      <c r="D2" s="17">
        <v>3300</v>
      </c>
      <c r="E2" s="17">
        <v>3500</v>
      </c>
      <c r="F2" s="17">
        <v>3700</v>
      </c>
      <c r="G2" s="17">
        <v>3650</v>
      </c>
      <c r="H2" s="17">
        <v>3900</v>
      </c>
    </row>
    <row r="3" spans="2:8" x14ac:dyDescent="0.3">
      <c r="B3" s="17">
        <v>2900</v>
      </c>
      <c r="C3" s="17">
        <v>3500</v>
      </c>
      <c r="D3" s="17">
        <v>3800</v>
      </c>
      <c r="E3" s="17">
        <v>4000</v>
      </c>
      <c r="F3" s="17">
        <v>4200</v>
      </c>
      <c r="G3" s="17">
        <v>4150</v>
      </c>
      <c r="H3" s="17">
        <v>4400</v>
      </c>
    </row>
    <row r="4" spans="2:8" x14ac:dyDescent="0.3">
      <c r="B4" s="25"/>
      <c r="C4" s="25">
        <v>4600</v>
      </c>
      <c r="D4" s="25">
        <v>4900</v>
      </c>
      <c r="E4" s="25">
        <v>5100</v>
      </c>
      <c r="F4" s="25"/>
      <c r="G4" s="3"/>
      <c r="H4" s="25">
        <v>5500</v>
      </c>
    </row>
    <row r="5" spans="2:8" x14ac:dyDescent="0.3">
      <c r="B5" s="22"/>
      <c r="C5" s="24"/>
      <c r="D5" s="22"/>
      <c r="E5" s="22"/>
      <c r="F5" s="22"/>
      <c r="G5" s="22"/>
      <c r="H5" s="3"/>
    </row>
    <row r="6" spans="2:8" x14ac:dyDescent="0.3">
      <c r="B6" s="21">
        <v>2500</v>
      </c>
      <c r="C6" s="21">
        <v>3100</v>
      </c>
      <c r="D6" s="21">
        <v>3400</v>
      </c>
      <c r="E6" s="21">
        <v>3600</v>
      </c>
      <c r="F6" s="21">
        <v>3800</v>
      </c>
      <c r="G6" s="21">
        <v>3750</v>
      </c>
      <c r="H6" s="21">
        <v>4000</v>
      </c>
    </row>
    <row r="7" spans="2:8" x14ac:dyDescent="0.3">
      <c r="B7" s="17">
        <v>2800</v>
      </c>
      <c r="C7" s="17">
        <v>3400</v>
      </c>
      <c r="D7" s="17">
        <v>3700</v>
      </c>
      <c r="E7" s="17">
        <v>3900</v>
      </c>
      <c r="F7" s="17">
        <v>4100</v>
      </c>
      <c r="G7" s="17">
        <v>4050</v>
      </c>
      <c r="H7" s="17">
        <v>4300</v>
      </c>
    </row>
    <row r="8" spans="2:8" x14ac:dyDescent="0.3">
      <c r="B8" s="17"/>
      <c r="C8" s="17">
        <v>4200</v>
      </c>
      <c r="D8" s="17">
        <v>4500</v>
      </c>
      <c r="E8" s="17">
        <v>4700</v>
      </c>
      <c r="F8" s="17"/>
      <c r="G8" s="17"/>
      <c r="H8" s="17">
        <v>5100</v>
      </c>
    </row>
    <row r="9" spans="2:8" x14ac:dyDescent="0.3">
      <c r="B9" s="17"/>
      <c r="C9" s="17">
        <v>4500</v>
      </c>
      <c r="D9" s="17">
        <v>4800</v>
      </c>
      <c r="E9" s="17">
        <v>5000</v>
      </c>
      <c r="F9" s="17"/>
      <c r="G9" s="17"/>
      <c r="H9" s="17">
        <v>5400</v>
      </c>
    </row>
    <row r="10" spans="2:8" x14ac:dyDescent="0.3">
      <c r="B10" s="22"/>
      <c r="C10" s="24"/>
      <c r="D10" s="22"/>
      <c r="E10" s="22"/>
      <c r="F10" s="22"/>
      <c r="G10" s="22"/>
      <c r="H10" s="3"/>
    </row>
    <row r="11" spans="2:8" x14ac:dyDescent="0.3">
      <c r="B11" s="17">
        <v>3450</v>
      </c>
      <c r="C11" s="17">
        <v>3750</v>
      </c>
      <c r="D11" s="17">
        <v>3900</v>
      </c>
      <c r="E11" s="17">
        <v>4000</v>
      </c>
      <c r="F11" s="17">
        <v>4100</v>
      </c>
      <c r="G11" s="17">
        <v>4075</v>
      </c>
      <c r="H11" s="17">
        <v>4200</v>
      </c>
    </row>
    <row r="12" spans="2:8" x14ac:dyDescent="0.3">
      <c r="B12" s="17">
        <v>4050</v>
      </c>
      <c r="C12" s="17">
        <v>4350</v>
      </c>
      <c r="D12" s="17">
        <v>4500</v>
      </c>
      <c r="E12" s="17">
        <v>4600</v>
      </c>
      <c r="F12" s="17">
        <v>4700</v>
      </c>
      <c r="G12" s="17">
        <v>4675</v>
      </c>
      <c r="H12" s="17">
        <v>4800</v>
      </c>
    </row>
    <row r="13" spans="2:8" x14ac:dyDescent="0.3">
      <c r="B13" s="17"/>
      <c r="C13" s="17">
        <v>4300</v>
      </c>
      <c r="D13" s="17">
        <v>4450</v>
      </c>
      <c r="E13" s="17">
        <v>4550</v>
      </c>
      <c r="F13" s="17"/>
      <c r="G13" s="17"/>
      <c r="H13" s="17">
        <v>4750</v>
      </c>
    </row>
    <row r="14" spans="2:8" x14ac:dyDescent="0.3">
      <c r="B14" s="25"/>
      <c r="C14" s="25">
        <v>4900</v>
      </c>
      <c r="D14" s="25">
        <v>5050</v>
      </c>
      <c r="E14" s="25">
        <v>5150</v>
      </c>
      <c r="F14" s="25"/>
      <c r="G14" s="25"/>
      <c r="H14" s="25">
        <v>5350</v>
      </c>
    </row>
    <row r="15" spans="2:8" x14ac:dyDescent="0.3">
      <c r="B15" s="22"/>
      <c r="C15" s="24"/>
      <c r="D15" s="22"/>
      <c r="E15" s="22"/>
      <c r="F15" s="22"/>
      <c r="G15" s="22"/>
      <c r="H15" s="3"/>
    </row>
    <row r="16" spans="2:8" x14ac:dyDescent="0.3">
      <c r="B16" s="21">
        <v>3100</v>
      </c>
      <c r="C16" s="21">
        <v>3700</v>
      </c>
      <c r="D16" s="21">
        <v>4000</v>
      </c>
      <c r="E16" s="21">
        <v>4200</v>
      </c>
      <c r="F16" s="21">
        <v>4400</v>
      </c>
      <c r="G16" s="21">
        <v>4350</v>
      </c>
      <c r="H16" s="21">
        <v>4600</v>
      </c>
    </row>
    <row r="17" spans="2:8" x14ac:dyDescent="0.3">
      <c r="B17" s="25"/>
      <c r="C17" s="25">
        <v>4800</v>
      </c>
      <c r="D17" s="25">
        <v>5100</v>
      </c>
      <c r="E17" s="25">
        <v>5300</v>
      </c>
      <c r="F17" s="25"/>
      <c r="G17" s="25"/>
      <c r="H17" s="25">
        <v>5700</v>
      </c>
    </row>
    <row r="18" spans="2:8" x14ac:dyDescent="0.3">
      <c r="B18" s="22"/>
      <c r="C18" s="24"/>
      <c r="D18" s="22"/>
      <c r="E18" s="22"/>
      <c r="F18" s="22"/>
      <c r="G18" s="22"/>
      <c r="H18" s="3"/>
    </row>
    <row r="19" spans="2:8" x14ac:dyDescent="0.3">
      <c r="B19" s="21">
        <v>4550</v>
      </c>
      <c r="C19" s="21">
        <v>4850</v>
      </c>
      <c r="D19" s="21">
        <v>5000</v>
      </c>
      <c r="E19" s="21">
        <v>5100</v>
      </c>
      <c r="F19" s="21">
        <v>5200</v>
      </c>
      <c r="G19" s="21">
        <v>5175</v>
      </c>
      <c r="H19" s="21">
        <v>5300</v>
      </c>
    </row>
    <row r="20" spans="2:8" x14ac:dyDescent="0.3">
      <c r="B20" s="25"/>
      <c r="C20" s="25">
        <v>5400</v>
      </c>
      <c r="D20" s="25">
        <v>5550</v>
      </c>
      <c r="E20" s="25">
        <v>5650</v>
      </c>
      <c r="F20" s="25"/>
      <c r="G20" s="25"/>
      <c r="H20" s="25">
        <v>5850</v>
      </c>
    </row>
    <row r="21" spans="2:8" x14ac:dyDescent="0.3">
      <c r="B21" s="22"/>
      <c r="C21" s="24"/>
      <c r="D21" s="22"/>
      <c r="E21" s="22"/>
      <c r="F21" s="22"/>
      <c r="G21" s="22"/>
      <c r="H21" s="3"/>
    </row>
    <row r="22" spans="2:8" x14ac:dyDescent="0.3">
      <c r="B22" s="21">
        <v>2700</v>
      </c>
      <c r="C22" s="21">
        <v>3300</v>
      </c>
      <c r="D22" s="21">
        <v>3600</v>
      </c>
      <c r="E22" s="21">
        <v>3800</v>
      </c>
      <c r="F22" s="21">
        <v>4000</v>
      </c>
      <c r="G22" s="21">
        <v>3950</v>
      </c>
      <c r="H22" s="21">
        <v>4200</v>
      </c>
    </row>
    <row r="23" spans="2:8" x14ac:dyDescent="0.3">
      <c r="B23" s="17">
        <v>3700</v>
      </c>
      <c r="C23" s="17">
        <v>4300</v>
      </c>
      <c r="D23" s="17">
        <v>4600</v>
      </c>
      <c r="E23" s="17">
        <v>4800</v>
      </c>
      <c r="F23" s="17">
        <v>5000</v>
      </c>
      <c r="G23" s="17">
        <v>4950</v>
      </c>
      <c r="H23" s="17">
        <v>5200</v>
      </c>
    </row>
    <row r="24" spans="2:8" x14ac:dyDescent="0.3">
      <c r="B24" s="17"/>
      <c r="C24" s="17">
        <v>4400</v>
      </c>
      <c r="D24" s="17">
        <v>4700</v>
      </c>
      <c r="E24" s="17">
        <v>4900</v>
      </c>
      <c r="F24" s="17"/>
      <c r="G24" s="17"/>
      <c r="H24" s="17">
        <v>5300</v>
      </c>
    </row>
    <row r="25" spans="2:8" x14ac:dyDescent="0.3">
      <c r="B25" s="25"/>
      <c r="C25" s="25">
        <v>5400</v>
      </c>
      <c r="D25" s="25">
        <v>5700</v>
      </c>
      <c r="E25" s="25">
        <v>5900</v>
      </c>
      <c r="F25" s="25"/>
      <c r="G25" s="25"/>
      <c r="H25" s="25">
        <v>6300</v>
      </c>
    </row>
    <row r="26" spans="2:8" x14ac:dyDescent="0.3">
      <c r="B26" s="22"/>
      <c r="C26" s="22"/>
      <c r="D26" s="22"/>
      <c r="E26" s="22"/>
      <c r="F26" s="22"/>
      <c r="G26" s="22"/>
      <c r="H26" s="3"/>
    </row>
    <row r="27" spans="2:8" x14ac:dyDescent="0.3">
      <c r="B27" s="21">
        <v>4000</v>
      </c>
      <c r="C27" s="21">
        <v>4300</v>
      </c>
      <c r="D27" s="21">
        <v>4450</v>
      </c>
      <c r="E27" s="21">
        <v>4550</v>
      </c>
      <c r="F27" s="21">
        <v>4650</v>
      </c>
      <c r="G27" s="21">
        <v>4625</v>
      </c>
      <c r="H27" s="21">
        <v>4750</v>
      </c>
    </row>
    <row r="28" spans="2:8" x14ac:dyDescent="0.3">
      <c r="B28" s="17">
        <v>4900</v>
      </c>
      <c r="C28" s="17">
        <v>5200</v>
      </c>
      <c r="D28" s="17">
        <v>5350</v>
      </c>
      <c r="E28" s="17">
        <v>5450</v>
      </c>
      <c r="F28" s="17">
        <v>5550</v>
      </c>
      <c r="G28" s="17">
        <v>5525</v>
      </c>
      <c r="H28" s="17">
        <v>5650</v>
      </c>
    </row>
    <row r="29" spans="2:8" x14ac:dyDescent="0.3">
      <c r="B29" s="17"/>
      <c r="C29" s="17">
        <v>4850</v>
      </c>
      <c r="D29" s="17">
        <v>5000</v>
      </c>
      <c r="E29" s="17">
        <v>5100</v>
      </c>
      <c r="F29" s="17"/>
      <c r="G29" s="17"/>
      <c r="H29" s="17">
        <v>5300</v>
      </c>
    </row>
    <row r="30" spans="2:8" x14ac:dyDescent="0.3">
      <c r="B30" s="17"/>
      <c r="C30" s="17">
        <v>5750</v>
      </c>
      <c r="D30" s="17">
        <v>5900</v>
      </c>
      <c r="E30" s="17">
        <v>6000</v>
      </c>
      <c r="F30" s="17"/>
      <c r="G30" s="17"/>
      <c r="H30" s="17">
        <v>6200</v>
      </c>
    </row>
    <row r="31" spans="2:8" x14ac:dyDescent="0.3">
      <c r="B31" s="22"/>
      <c r="C31" s="22"/>
      <c r="D31" s="22"/>
      <c r="E31" s="22"/>
      <c r="F31" s="22"/>
      <c r="G31" s="22"/>
      <c r="H31" s="3"/>
    </row>
    <row r="32" spans="2:8" x14ac:dyDescent="0.3">
      <c r="B32" s="17">
        <v>3100</v>
      </c>
      <c r="C32" s="17">
        <v>3700</v>
      </c>
      <c r="D32" s="17">
        <v>4000</v>
      </c>
      <c r="E32" s="17">
        <v>4200</v>
      </c>
      <c r="F32" s="17">
        <v>4400</v>
      </c>
      <c r="G32" s="17">
        <v>4350</v>
      </c>
      <c r="H32" s="17">
        <v>4600</v>
      </c>
    </row>
    <row r="33" spans="2:8" x14ac:dyDescent="0.3">
      <c r="B33" s="25"/>
      <c r="C33" s="25">
        <v>4800</v>
      </c>
      <c r="D33" s="25">
        <v>5100</v>
      </c>
      <c r="E33" s="25">
        <v>5300</v>
      </c>
      <c r="F33" s="25"/>
      <c r="G33" s="25"/>
      <c r="H33" s="25">
        <v>5700</v>
      </c>
    </row>
    <row r="34" spans="2:8" x14ac:dyDescent="0.3">
      <c r="B34" s="22"/>
      <c r="C34" s="24"/>
      <c r="D34" s="22"/>
      <c r="E34" s="22"/>
      <c r="F34" s="22"/>
      <c r="G34" s="22"/>
      <c r="H34" s="3"/>
    </row>
    <row r="35" spans="2:8" x14ac:dyDescent="0.3">
      <c r="B35" s="21">
        <v>800</v>
      </c>
      <c r="C35" s="21">
        <v>950</v>
      </c>
      <c r="D35" s="21">
        <v>1025</v>
      </c>
      <c r="E35" s="21">
        <v>1075</v>
      </c>
      <c r="F35" s="21">
        <v>1125</v>
      </c>
      <c r="G35" s="21">
        <v>1112.5</v>
      </c>
      <c r="H35" s="21">
        <v>1175</v>
      </c>
    </row>
    <row r="36" spans="2:8" x14ac:dyDescent="0.3">
      <c r="B36" s="17"/>
      <c r="C36" s="17">
        <v>1225</v>
      </c>
      <c r="D36" s="17">
        <v>1300</v>
      </c>
      <c r="E36" s="17">
        <v>1350</v>
      </c>
      <c r="F36" s="17"/>
      <c r="G36" s="17"/>
      <c r="H36" s="17">
        <v>1450</v>
      </c>
    </row>
    <row r="37" spans="2:8" x14ac:dyDescent="0.3">
      <c r="B37" s="17">
        <v>1600</v>
      </c>
      <c r="C37" s="17">
        <v>2200</v>
      </c>
      <c r="D37" s="17">
        <v>2500</v>
      </c>
      <c r="E37" s="17">
        <v>2700</v>
      </c>
      <c r="F37" s="17">
        <v>2900</v>
      </c>
      <c r="G37" s="17">
        <v>2850</v>
      </c>
      <c r="H37" s="17">
        <v>3100</v>
      </c>
    </row>
    <row r="38" spans="2:8" x14ac:dyDescent="0.3">
      <c r="B38" s="17"/>
      <c r="C38" s="17">
        <v>3300</v>
      </c>
      <c r="D38" s="17">
        <v>3600</v>
      </c>
      <c r="E38" s="17">
        <v>3800</v>
      </c>
      <c r="F38" s="17"/>
      <c r="G38" s="17"/>
      <c r="H38" s="17">
        <v>4200</v>
      </c>
    </row>
    <row r="39" spans="2:8" x14ac:dyDescent="0.3">
      <c r="B39" s="17">
        <v>675</v>
      </c>
      <c r="C39" s="17">
        <v>825</v>
      </c>
      <c r="D39" s="17">
        <v>900</v>
      </c>
      <c r="E39" s="17">
        <v>950</v>
      </c>
      <c r="F39" s="17">
        <v>1000</v>
      </c>
      <c r="G39" s="17">
        <v>987.5</v>
      </c>
      <c r="H39" s="17">
        <v>1050</v>
      </c>
    </row>
    <row r="40" spans="2:8" x14ac:dyDescent="0.3">
      <c r="B40" s="17"/>
      <c r="C40" s="17">
        <v>1100</v>
      </c>
      <c r="D40" s="17">
        <v>1175</v>
      </c>
      <c r="E40" s="17">
        <v>1225</v>
      </c>
      <c r="F40" s="17"/>
      <c r="G40" s="17"/>
      <c r="H40" s="17">
        <v>1325</v>
      </c>
    </row>
    <row r="41" spans="2:8" x14ac:dyDescent="0.3">
      <c r="B41" s="17">
        <v>1600</v>
      </c>
      <c r="C41" s="17">
        <v>2200</v>
      </c>
      <c r="D41" s="17">
        <v>2500</v>
      </c>
      <c r="E41" s="17">
        <v>2700</v>
      </c>
      <c r="F41" s="17">
        <v>2900</v>
      </c>
      <c r="G41" s="17">
        <v>2850</v>
      </c>
      <c r="H41" s="17">
        <v>3100</v>
      </c>
    </row>
    <row r="42" spans="2:8" x14ac:dyDescent="0.3">
      <c r="B42" s="17"/>
      <c r="C42" s="17">
        <v>3300</v>
      </c>
      <c r="D42" s="17">
        <v>3600</v>
      </c>
      <c r="E42" s="17">
        <v>3800</v>
      </c>
      <c r="F42" s="17"/>
      <c r="G42" s="17"/>
      <c r="H42" s="17">
        <v>4200</v>
      </c>
    </row>
    <row r="43" spans="2:8" x14ac:dyDescent="0.3">
      <c r="B43" s="17">
        <v>627.5</v>
      </c>
      <c r="C43" s="17">
        <v>777.5</v>
      </c>
      <c r="D43" s="17">
        <v>852.5</v>
      </c>
      <c r="E43" s="17">
        <v>902.5</v>
      </c>
      <c r="F43" s="17">
        <v>952.5</v>
      </c>
      <c r="G43" s="17">
        <v>940</v>
      </c>
      <c r="H43" s="17">
        <v>1002.5</v>
      </c>
    </row>
    <row r="44" spans="2:8" x14ac:dyDescent="0.3">
      <c r="B44" s="17"/>
      <c r="C44" s="17">
        <v>1052.5</v>
      </c>
      <c r="D44" s="17">
        <v>1127.5</v>
      </c>
      <c r="E44" s="17">
        <v>1177.5</v>
      </c>
      <c r="F44" s="17"/>
      <c r="G44" s="17"/>
      <c r="H44" s="17">
        <v>1277.5</v>
      </c>
    </row>
    <row r="45" spans="2:8" x14ac:dyDescent="0.3">
      <c r="B45" s="22"/>
      <c r="C45" s="24"/>
      <c r="D45" s="22"/>
      <c r="E45" s="22"/>
      <c r="F45" s="22"/>
      <c r="G45" s="22"/>
      <c r="H45" s="3"/>
    </row>
    <row r="46" spans="2:8" x14ac:dyDescent="0.3">
      <c r="B46" s="17">
        <v>750</v>
      </c>
      <c r="C46" s="17">
        <v>900</v>
      </c>
      <c r="D46" s="17">
        <v>975</v>
      </c>
      <c r="E46" s="17">
        <v>1025</v>
      </c>
      <c r="F46" s="17">
        <v>1075</v>
      </c>
      <c r="G46" s="17">
        <v>1062.5</v>
      </c>
      <c r="H46" s="17">
        <v>1125</v>
      </c>
    </row>
    <row r="47" spans="2:8" x14ac:dyDescent="0.3">
      <c r="B47" s="17"/>
      <c r="C47" s="17">
        <v>1175</v>
      </c>
      <c r="D47" s="17">
        <v>1250</v>
      </c>
      <c r="E47" s="17">
        <v>1300</v>
      </c>
      <c r="F47" s="17"/>
      <c r="G47" s="17"/>
      <c r="H47" s="17">
        <v>1400</v>
      </c>
    </row>
    <row r="48" spans="2:8" x14ac:dyDescent="0.3">
      <c r="B48" s="17">
        <v>1200</v>
      </c>
      <c r="C48" s="17">
        <v>1500</v>
      </c>
      <c r="D48" s="17">
        <v>1650</v>
      </c>
      <c r="E48" s="17">
        <v>1750</v>
      </c>
      <c r="F48" s="17">
        <v>1850</v>
      </c>
      <c r="G48" s="17">
        <v>1775</v>
      </c>
      <c r="H48" s="17">
        <v>1950</v>
      </c>
    </row>
    <row r="49" spans="2:8" x14ac:dyDescent="0.3">
      <c r="B49" s="17"/>
      <c r="C49" s="17">
        <v>2050</v>
      </c>
      <c r="D49" s="17">
        <v>2200</v>
      </c>
      <c r="E49" s="17">
        <v>2300</v>
      </c>
      <c r="F49" s="17"/>
      <c r="G49" s="17"/>
      <c r="H49" s="17">
        <v>2500</v>
      </c>
    </row>
    <row r="50" spans="2:8" x14ac:dyDescent="0.3">
      <c r="B50" s="22"/>
      <c r="C50" s="24"/>
      <c r="D50" s="22"/>
      <c r="E50" s="22"/>
      <c r="F50" s="22"/>
      <c r="G50" s="22"/>
      <c r="H50" s="3"/>
    </row>
    <row r="51" spans="2:8" x14ac:dyDescent="0.3">
      <c r="B51" s="17">
        <v>700</v>
      </c>
      <c r="C51" s="17">
        <v>850</v>
      </c>
      <c r="D51" s="17">
        <v>925</v>
      </c>
      <c r="E51" s="17">
        <v>975</v>
      </c>
      <c r="F51" s="17">
        <v>1025</v>
      </c>
      <c r="G51" s="17">
        <v>1012.5</v>
      </c>
      <c r="H51" s="17">
        <v>1075</v>
      </c>
    </row>
    <row r="52" spans="2:8" x14ac:dyDescent="0.3">
      <c r="B52" s="17"/>
      <c r="C52" s="17">
        <v>1125</v>
      </c>
      <c r="D52" s="17">
        <v>1200</v>
      </c>
      <c r="E52" s="17">
        <v>1250</v>
      </c>
      <c r="F52" s="17"/>
      <c r="G52" s="17"/>
      <c r="H52" s="17">
        <v>1350</v>
      </c>
    </row>
    <row r="53" spans="2:8" x14ac:dyDescent="0.3">
      <c r="B53" s="22"/>
      <c r="C53" s="24"/>
      <c r="D53" s="22"/>
      <c r="E53" s="22"/>
      <c r="F53" s="22"/>
      <c r="G53" s="22"/>
      <c r="H53" s="3"/>
    </row>
    <row r="54" spans="2:8" x14ac:dyDescent="0.3">
      <c r="B54" s="17">
        <v>750</v>
      </c>
      <c r="C54" s="17">
        <v>900</v>
      </c>
      <c r="D54" s="17">
        <v>975</v>
      </c>
      <c r="E54" s="17">
        <v>1025</v>
      </c>
      <c r="F54" s="17">
        <v>1075</v>
      </c>
      <c r="G54" s="17">
        <v>1062.5</v>
      </c>
      <c r="H54" s="17">
        <v>1125</v>
      </c>
    </row>
    <row r="55" spans="2:8" x14ac:dyDescent="0.3">
      <c r="B55" s="17"/>
      <c r="C55" s="17">
        <v>1175</v>
      </c>
      <c r="D55" s="17">
        <v>1250</v>
      </c>
      <c r="E55" s="17">
        <v>1300</v>
      </c>
      <c r="F55" s="17"/>
      <c r="G55" s="17"/>
      <c r="H55" s="17">
        <v>1400</v>
      </c>
    </row>
    <row r="56" spans="2:8" x14ac:dyDescent="0.3">
      <c r="B56" s="22"/>
      <c r="C56" s="24"/>
      <c r="D56" s="22"/>
      <c r="E56" s="22"/>
      <c r="F56" s="22"/>
      <c r="G56" s="22"/>
      <c r="H56" s="3"/>
    </row>
    <row r="57" spans="2:8" x14ac:dyDescent="0.3">
      <c r="B57" s="17">
        <v>1492</v>
      </c>
      <c r="C57" s="17">
        <v>1588</v>
      </c>
      <c r="D57" s="17">
        <v>1636</v>
      </c>
      <c r="E57" s="17">
        <v>1668</v>
      </c>
      <c r="F57" s="17">
        <v>1700</v>
      </c>
      <c r="G57" s="17">
        <v>1692</v>
      </c>
      <c r="H57" s="17">
        <v>1732</v>
      </c>
    </row>
    <row r="58" spans="2:8" x14ac:dyDescent="0.3">
      <c r="B58" s="17"/>
      <c r="C58" s="17">
        <v>1764</v>
      </c>
      <c r="D58" s="17">
        <v>1812</v>
      </c>
      <c r="E58" s="17">
        <v>1844</v>
      </c>
      <c r="F58" s="17"/>
      <c r="G58" s="17"/>
      <c r="H58" s="17">
        <v>1908</v>
      </c>
    </row>
    <row r="59" spans="2:8" x14ac:dyDescent="0.3">
      <c r="B59" s="22"/>
      <c r="C59" s="24"/>
      <c r="D59" s="22"/>
      <c r="E59" s="22"/>
      <c r="F59" s="22"/>
      <c r="G59" s="22"/>
      <c r="H59" s="3"/>
    </row>
    <row r="60" spans="2:8" x14ac:dyDescent="0.3">
      <c r="B60" s="17">
        <v>1000</v>
      </c>
      <c r="C60" s="17">
        <v>1150</v>
      </c>
      <c r="D60" s="17">
        <v>1225</v>
      </c>
      <c r="E60" s="17">
        <v>1275</v>
      </c>
      <c r="F60" s="17">
        <v>1325</v>
      </c>
      <c r="G60" s="17">
        <v>1312.5</v>
      </c>
      <c r="H60" s="17">
        <v>1375</v>
      </c>
    </row>
    <row r="61" spans="2:8" x14ac:dyDescent="0.3">
      <c r="B61" s="17"/>
      <c r="C61" s="17">
        <v>1425</v>
      </c>
      <c r="D61" s="17">
        <v>1500</v>
      </c>
      <c r="E61" s="17">
        <v>1550</v>
      </c>
      <c r="F61" s="17"/>
      <c r="G61" s="17"/>
      <c r="H61" s="17">
        <v>1650</v>
      </c>
    </row>
    <row r="62" spans="2:8" x14ac:dyDescent="0.3">
      <c r="B62" s="17">
        <v>925</v>
      </c>
      <c r="C62" s="17">
        <v>1075</v>
      </c>
      <c r="D62" s="17">
        <v>1150</v>
      </c>
      <c r="E62" s="17">
        <v>1200</v>
      </c>
      <c r="F62" s="17">
        <v>1250</v>
      </c>
      <c r="G62" s="17">
        <v>1237.5</v>
      </c>
      <c r="H62" s="17">
        <v>1300</v>
      </c>
    </row>
    <row r="63" spans="2:8" x14ac:dyDescent="0.3">
      <c r="B63" s="17"/>
      <c r="C63" s="17">
        <v>1350</v>
      </c>
      <c r="D63" s="17">
        <v>1425</v>
      </c>
      <c r="E63" s="17">
        <v>1475</v>
      </c>
      <c r="F63" s="17"/>
      <c r="G63" s="17"/>
      <c r="H63" s="17">
        <v>1575</v>
      </c>
    </row>
    <row r="64" spans="2:8" x14ac:dyDescent="0.3">
      <c r="B64" s="17">
        <v>1600</v>
      </c>
      <c r="C64" s="17">
        <v>2200</v>
      </c>
      <c r="D64" s="17">
        <v>2500</v>
      </c>
      <c r="E64" s="17">
        <v>2700</v>
      </c>
      <c r="F64" s="17">
        <v>2900</v>
      </c>
      <c r="G64" s="17">
        <v>2850</v>
      </c>
      <c r="H64" s="17">
        <v>3100</v>
      </c>
    </row>
    <row r="65" spans="2:8" x14ac:dyDescent="0.3">
      <c r="B65" s="17"/>
      <c r="C65" s="17">
        <v>3300</v>
      </c>
      <c r="D65" s="17">
        <v>3600</v>
      </c>
      <c r="E65" s="17">
        <v>3800</v>
      </c>
      <c r="F65" s="17"/>
      <c r="G65" s="17"/>
      <c r="H65" s="17">
        <v>4200</v>
      </c>
    </row>
    <row r="66" spans="2:8" x14ac:dyDescent="0.3">
      <c r="B66" s="22"/>
      <c r="C66" s="24"/>
      <c r="D66" s="22"/>
      <c r="E66" s="22"/>
      <c r="F66" s="22"/>
      <c r="G66" s="22"/>
      <c r="H66" s="3"/>
    </row>
    <row r="67" spans="2:8" x14ac:dyDescent="0.3">
      <c r="B67" s="17">
        <v>1070</v>
      </c>
      <c r="C67" s="17">
        <v>1130</v>
      </c>
      <c r="D67" s="17">
        <v>1160</v>
      </c>
      <c r="E67" s="17">
        <v>1180</v>
      </c>
      <c r="F67" s="17">
        <v>1200</v>
      </c>
      <c r="G67" s="17">
        <v>1195</v>
      </c>
      <c r="H67" s="17">
        <v>1220</v>
      </c>
    </row>
    <row r="68" spans="2:8" x14ac:dyDescent="0.3">
      <c r="B68" s="17"/>
      <c r="C68" s="17">
        <v>1240</v>
      </c>
      <c r="D68" s="17">
        <v>1270</v>
      </c>
      <c r="E68" s="17">
        <v>1290</v>
      </c>
      <c r="F68" s="17"/>
      <c r="G68" s="17"/>
      <c r="H68" s="17">
        <v>1330</v>
      </c>
    </row>
    <row r="69" spans="2:8" x14ac:dyDescent="0.3">
      <c r="B69" s="17">
        <v>682</v>
      </c>
      <c r="C69" s="17">
        <v>718</v>
      </c>
      <c r="D69" s="17">
        <v>736</v>
      </c>
      <c r="E69" s="17">
        <v>748</v>
      </c>
      <c r="F69" s="17">
        <v>760</v>
      </c>
      <c r="G69" s="17">
        <v>757</v>
      </c>
      <c r="H69" s="17">
        <v>772</v>
      </c>
    </row>
    <row r="70" spans="2:8" x14ac:dyDescent="0.3">
      <c r="B70" s="17"/>
      <c r="C70" s="17">
        <v>784</v>
      </c>
      <c r="D70" s="17">
        <v>802</v>
      </c>
      <c r="E70" s="17">
        <v>814</v>
      </c>
      <c r="F70" s="17"/>
      <c r="G70" s="17"/>
      <c r="H70" s="17">
        <v>838</v>
      </c>
    </row>
    <row r="71" spans="2:8" x14ac:dyDescent="0.3">
      <c r="B71" s="22"/>
      <c r="C71" s="23"/>
      <c r="D71" s="22"/>
      <c r="E71" s="22"/>
      <c r="F71" s="22"/>
      <c r="G71" s="22"/>
      <c r="H71" s="3"/>
    </row>
    <row r="72" spans="2:8" x14ac:dyDescent="0.3">
      <c r="B72" s="17">
        <v>3100</v>
      </c>
      <c r="C72" s="17">
        <v>3700</v>
      </c>
      <c r="D72" s="17">
        <v>4000</v>
      </c>
      <c r="E72" s="17">
        <v>4200</v>
      </c>
      <c r="F72" s="17">
        <v>4400</v>
      </c>
      <c r="G72" s="17">
        <v>4350</v>
      </c>
      <c r="H72" s="17">
        <v>4600</v>
      </c>
    </row>
    <row r="73" spans="2:8" x14ac:dyDescent="0.3">
      <c r="B73" s="17"/>
      <c r="C73" s="17">
        <v>4800</v>
      </c>
      <c r="D73" s="17">
        <v>5100</v>
      </c>
      <c r="E73" s="17">
        <v>5300</v>
      </c>
      <c r="F73" s="17"/>
      <c r="G73" s="17"/>
      <c r="H73" s="17">
        <v>5700</v>
      </c>
    </row>
    <row r="74" spans="2:8" x14ac:dyDescent="0.3">
      <c r="B74" s="17">
        <v>3600</v>
      </c>
      <c r="C74" s="17">
        <v>4200</v>
      </c>
      <c r="D74" s="17">
        <v>4500</v>
      </c>
      <c r="E74" s="17">
        <v>4700</v>
      </c>
      <c r="F74" s="17">
        <v>4900</v>
      </c>
      <c r="G74" s="17">
        <v>4850</v>
      </c>
      <c r="H74" s="17">
        <v>5100</v>
      </c>
    </row>
    <row r="75" spans="2:8" x14ac:dyDescent="0.3">
      <c r="B75" s="17"/>
      <c r="C75" s="17">
        <v>5300</v>
      </c>
      <c r="D75" s="17">
        <v>5600</v>
      </c>
      <c r="E75" s="17">
        <v>5800</v>
      </c>
      <c r="F75" s="17"/>
      <c r="G75" s="17"/>
      <c r="H75" s="17">
        <v>6200</v>
      </c>
    </row>
    <row r="76" spans="2:8" x14ac:dyDescent="0.3">
      <c r="B76" s="17">
        <v>3800</v>
      </c>
      <c r="C76" s="17">
        <v>4400</v>
      </c>
      <c r="D76" s="17">
        <v>4700</v>
      </c>
      <c r="E76" s="17">
        <v>4900</v>
      </c>
      <c r="F76" s="17">
        <v>5100</v>
      </c>
      <c r="G76" s="17">
        <v>5050</v>
      </c>
      <c r="H76" s="17">
        <v>5300</v>
      </c>
    </row>
    <row r="77" spans="2:8" x14ac:dyDescent="0.3">
      <c r="B77" s="17"/>
      <c r="C77" s="17">
        <v>5500</v>
      </c>
      <c r="D77" s="17">
        <v>5800</v>
      </c>
      <c r="E77" s="17">
        <v>6000</v>
      </c>
      <c r="F77" s="17"/>
      <c r="G77" s="17"/>
      <c r="H77" s="17">
        <v>6400</v>
      </c>
    </row>
    <row r="78" spans="2:8" x14ac:dyDescent="0.3">
      <c r="B78" s="17">
        <v>9100</v>
      </c>
      <c r="C78" s="17">
        <v>9700</v>
      </c>
      <c r="D78" s="17">
        <v>10000</v>
      </c>
      <c r="E78" s="17">
        <v>10200</v>
      </c>
      <c r="F78" s="17">
        <v>10400</v>
      </c>
      <c r="G78" s="17">
        <v>10350</v>
      </c>
      <c r="H78" s="17">
        <v>10600</v>
      </c>
    </row>
    <row r="79" spans="2:8" x14ac:dyDescent="0.3">
      <c r="B79" s="17"/>
      <c r="C79" s="17">
        <v>10800</v>
      </c>
      <c r="D79" s="17">
        <v>11100</v>
      </c>
      <c r="E79" s="17">
        <v>11300</v>
      </c>
      <c r="F79" s="17"/>
      <c r="G79" s="17"/>
      <c r="H79" s="17">
        <v>11700</v>
      </c>
    </row>
    <row r="80" spans="2:8" x14ac:dyDescent="0.3">
      <c r="B80" s="17">
        <v>4900</v>
      </c>
      <c r="C80" s="17">
        <v>5500</v>
      </c>
      <c r="D80" s="17">
        <v>5800</v>
      </c>
      <c r="E80" s="17">
        <v>6000</v>
      </c>
      <c r="F80" s="17">
        <v>6200</v>
      </c>
      <c r="G80" s="17">
        <v>6150</v>
      </c>
      <c r="H80" s="17">
        <v>6400</v>
      </c>
    </row>
    <row r="81" spans="2:8" x14ac:dyDescent="0.3">
      <c r="B81" s="25"/>
      <c r="C81" s="25">
        <v>6600</v>
      </c>
      <c r="D81" s="25">
        <v>6900</v>
      </c>
      <c r="E81" s="25">
        <v>7100</v>
      </c>
      <c r="F81" s="25"/>
      <c r="G81" s="25"/>
      <c r="H81" s="25">
        <v>7500</v>
      </c>
    </row>
    <row r="82" spans="2:8" x14ac:dyDescent="0.3">
      <c r="B82" s="22"/>
      <c r="C82" s="23"/>
      <c r="D82" s="22"/>
      <c r="E82" s="22"/>
      <c r="F82" s="22"/>
      <c r="G82" s="22"/>
      <c r="H8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S119"/>
  <sheetViews>
    <sheetView topLeftCell="A100" workbookViewId="0">
      <selection activeCell="B37" sqref="B37:F119"/>
    </sheetView>
  </sheetViews>
  <sheetFormatPr defaultRowHeight="14.4" x14ac:dyDescent="0.3"/>
  <sheetData>
    <row r="3" spans="2:19" x14ac:dyDescent="0.3">
      <c r="I3" s="21">
        <f>Лист5!D22+300</f>
        <v>3900</v>
      </c>
      <c r="J3" s="21">
        <f>Лист5!E22+300</f>
        <v>4100</v>
      </c>
      <c r="K3" s="21">
        <f>Лист5!F22+300</f>
        <v>4300</v>
      </c>
      <c r="L3" s="21">
        <f>Лист5!G22+300</f>
        <v>4250</v>
      </c>
      <c r="M3" s="21">
        <f>Лист5!H22+300</f>
        <v>4500</v>
      </c>
      <c r="O3" s="17">
        <f>Лист5!D51+50</f>
        <v>975</v>
      </c>
      <c r="P3" s="17">
        <f>Лист5!E51+50</f>
        <v>1025</v>
      </c>
      <c r="Q3" s="17">
        <f>Лист5!F51+50</f>
        <v>1075</v>
      </c>
      <c r="R3" s="17">
        <f>Лист5!G51+50</f>
        <v>1062.5</v>
      </c>
      <c r="S3" s="17">
        <f>Лист5!H51+50</f>
        <v>1125</v>
      </c>
    </row>
    <row r="4" spans="2:19" x14ac:dyDescent="0.3">
      <c r="B4" s="17">
        <f>Лист5!D2+200</f>
        <v>3500</v>
      </c>
      <c r="C4" s="17">
        <f>Лист5!E2+200</f>
        <v>3700</v>
      </c>
      <c r="D4" s="17">
        <f>Лист5!F2+200</f>
        <v>3900</v>
      </c>
      <c r="E4" s="17">
        <f>Лист5!G2+200</f>
        <v>3850</v>
      </c>
      <c r="F4" s="17">
        <f>Лист5!H2+200</f>
        <v>4100</v>
      </c>
      <c r="I4" s="17">
        <f>Лист5!D23+300</f>
        <v>4900</v>
      </c>
      <c r="J4" s="17">
        <f>Лист5!E23+300</f>
        <v>5100</v>
      </c>
      <c r="K4" s="17">
        <f>Лист5!F23+300</f>
        <v>5300</v>
      </c>
      <c r="L4" s="17">
        <f>Лист5!G23+300</f>
        <v>5250</v>
      </c>
      <c r="M4" s="17">
        <f>Лист5!H23+300</f>
        <v>5500</v>
      </c>
      <c r="O4" s="17">
        <f>Лист5!D52+50</f>
        <v>1250</v>
      </c>
      <c r="P4" s="17">
        <f>Лист5!E52+50</f>
        <v>1300</v>
      </c>
      <c r="Q4" s="17"/>
      <c r="R4" s="17"/>
      <c r="S4" s="17">
        <f>Лист5!H52+50</f>
        <v>1400</v>
      </c>
    </row>
    <row r="5" spans="2:19" x14ac:dyDescent="0.3">
      <c r="B5" s="17">
        <f>Лист5!D3+200</f>
        <v>4000</v>
      </c>
      <c r="C5" s="17">
        <f>Лист5!E3+200</f>
        <v>4200</v>
      </c>
      <c r="D5" s="17">
        <f>Лист5!F3+200</f>
        <v>4400</v>
      </c>
      <c r="E5" s="17">
        <f>Лист5!G3+200</f>
        <v>4350</v>
      </c>
      <c r="F5" s="17">
        <f>Лист5!H3+200</f>
        <v>4600</v>
      </c>
      <c r="I5" s="17">
        <f>Лист5!D24+300</f>
        <v>5000</v>
      </c>
      <c r="J5" s="17">
        <f>Лист5!E24+300</f>
        <v>5200</v>
      </c>
      <c r="K5" s="17"/>
      <c r="L5" s="17"/>
      <c r="M5" s="17">
        <f>Лист5!H24+300</f>
        <v>5600</v>
      </c>
    </row>
    <row r="6" spans="2:19" x14ac:dyDescent="0.3">
      <c r="B6" s="25">
        <f>Лист5!D4+200</f>
        <v>5100</v>
      </c>
      <c r="C6" s="25">
        <f>Лист5!E4+200</f>
        <v>5300</v>
      </c>
      <c r="D6" s="25"/>
      <c r="E6" s="25"/>
      <c r="F6" s="25">
        <f>Лист5!H4+200</f>
        <v>5700</v>
      </c>
      <c r="I6" s="25">
        <f>Лист5!D25+300</f>
        <v>6000</v>
      </c>
      <c r="J6" s="25">
        <f>Лист5!E25+300</f>
        <v>6200</v>
      </c>
      <c r="K6" s="25"/>
      <c r="L6" s="25"/>
      <c r="M6" s="25">
        <f>Лист5!H25+300</f>
        <v>6600</v>
      </c>
      <c r="O6" s="17">
        <f>Лист5!D54+50</f>
        <v>1025</v>
      </c>
      <c r="P6" s="17">
        <f>Лист5!E54+50</f>
        <v>1075</v>
      </c>
      <c r="Q6" s="17">
        <f>Лист5!F54+50</f>
        <v>1125</v>
      </c>
      <c r="R6" s="17">
        <f>Лист5!G54+50</f>
        <v>1112.5</v>
      </c>
      <c r="S6" s="17">
        <f>Лист5!H54+50</f>
        <v>1175</v>
      </c>
    </row>
    <row r="7" spans="2:19" x14ac:dyDescent="0.3">
      <c r="O7" s="17">
        <f>Лист5!D55+50</f>
        <v>1300</v>
      </c>
      <c r="P7" s="17">
        <f>Лист5!E55+50</f>
        <v>1350</v>
      </c>
      <c r="Q7" s="17"/>
      <c r="R7" s="17"/>
      <c r="S7" s="17">
        <f>Лист5!H55+50</f>
        <v>1450</v>
      </c>
    </row>
    <row r="8" spans="2:19" x14ac:dyDescent="0.3">
      <c r="B8" s="21">
        <f>Лист5!D6+200</f>
        <v>3600</v>
      </c>
      <c r="C8" s="21">
        <f>Лист5!E6+200</f>
        <v>3800</v>
      </c>
      <c r="D8" s="21">
        <f>Лист5!F6+200</f>
        <v>4000</v>
      </c>
      <c r="E8" s="21">
        <f>Лист5!G6+200</f>
        <v>3950</v>
      </c>
      <c r="F8" s="21">
        <f>Лист5!H6+200</f>
        <v>4200</v>
      </c>
      <c r="I8" s="21">
        <f>Лист5!D27+150</f>
        <v>4600</v>
      </c>
      <c r="J8" s="21">
        <f>Лист5!E27+150</f>
        <v>4700</v>
      </c>
      <c r="K8" s="21">
        <f>Лист5!F27+150</f>
        <v>4800</v>
      </c>
      <c r="L8" s="21">
        <f>Лист5!G27+150</f>
        <v>4775</v>
      </c>
      <c r="M8" s="21">
        <f>Лист5!H27+150</f>
        <v>4900</v>
      </c>
    </row>
    <row r="9" spans="2:19" x14ac:dyDescent="0.3">
      <c r="B9" s="17">
        <f>Лист5!D7+200</f>
        <v>3900</v>
      </c>
      <c r="C9" s="17">
        <f>Лист5!E7+200</f>
        <v>4100</v>
      </c>
      <c r="D9" s="17">
        <f>Лист5!F7+200</f>
        <v>4300</v>
      </c>
      <c r="E9" s="17">
        <f>Лист5!G7+200</f>
        <v>4250</v>
      </c>
      <c r="F9" s="17">
        <f>Лист5!H7+200</f>
        <v>4500</v>
      </c>
      <c r="I9" s="17">
        <f>Лист5!D28+150</f>
        <v>5500</v>
      </c>
      <c r="J9" s="17">
        <f>Лист5!E28+150</f>
        <v>5600</v>
      </c>
      <c r="K9" s="17">
        <f>Лист5!F28+150</f>
        <v>5700</v>
      </c>
      <c r="L9" s="17">
        <f>Лист5!G28+150</f>
        <v>5675</v>
      </c>
      <c r="M9" s="17">
        <f>Лист5!H28+150</f>
        <v>5800</v>
      </c>
      <c r="O9" s="17">
        <f>Лист5!D57+32</f>
        <v>1668</v>
      </c>
      <c r="P9" s="17">
        <f>Лист5!E57+32</f>
        <v>1700</v>
      </c>
      <c r="Q9" s="17">
        <f>Лист5!F57+32</f>
        <v>1732</v>
      </c>
      <c r="R9" s="17">
        <f>Лист5!G57+32</f>
        <v>1724</v>
      </c>
      <c r="S9" s="17">
        <f>Лист5!H57+32</f>
        <v>1764</v>
      </c>
    </row>
    <row r="10" spans="2:19" x14ac:dyDescent="0.3">
      <c r="B10" s="17">
        <f>Лист5!D8+200</f>
        <v>4700</v>
      </c>
      <c r="C10" s="17">
        <f>Лист5!E8+200</f>
        <v>4900</v>
      </c>
      <c r="D10" s="17"/>
      <c r="E10" s="17"/>
      <c r="F10" s="17">
        <f>Лист5!H8+200</f>
        <v>5300</v>
      </c>
      <c r="I10" s="17">
        <f>Лист5!D29+150</f>
        <v>5150</v>
      </c>
      <c r="J10" s="17">
        <f>Лист5!E29+150</f>
        <v>5250</v>
      </c>
      <c r="K10" s="17"/>
      <c r="L10" s="17"/>
      <c r="M10" s="17">
        <f>Лист5!H29+150</f>
        <v>5450</v>
      </c>
      <c r="O10" s="17">
        <f>Лист5!D58+32</f>
        <v>1844</v>
      </c>
      <c r="P10" s="17">
        <f>Лист5!E58+32</f>
        <v>1876</v>
      </c>
      <c r="Q10" s="17"/>
      <c r="R10" s="17"/>
      <c r="S10" s="17">
        <f>Лист5!H58+32</f>
        <v>1940</v>
      </c>
    </row>
    <row r="11" spans="2:19" x14ac:dyDescent="0.3">
      <c r="B11" s="17">
        <f>Лист5!D9+200</f>
        <v>5000</v>
      </c>
      <c r="C11" s="17">
        <f>Лист5!E9+200</f>
        <v>5200</v>
      </c>
      <c r="D11" s="17"/>
      <c r="E11" s="17"/>
      <c r="F11" s="17">
        <f>Лист5!H9+200</f>
        <v>5600</v>
      </c>
      <c r="I11" s="17">
        <f>Лист5!D30+150</f>
        <v>6050</v>
      </c>
      <c r="J11" s="17">
        <f>Лист5!E30+150</f>
        <v>6150</v>
      </c>
      <c r="K11" s="17"/>
      <c r="L11" s="17"/>
      <c r="M11" s="17">
        <f>Лист5!H30+150</f>
        <v>6350</v>
      </c>
    </row>
    <row r="12" spans="2:19" x14ac:dyDescent="0.3">
      <c r="O12" s="17">
        <f>Лист5!D60+50</f>
        <v>1275</v>
      </c>
      <c r="P12" s="17">
        <f>Лист5!E60+50</f>
        <v>1325</v>
      </c>
      <c r="Q12" s="17">
        <f>Лист5!F60+50</f>
        <v>1375</v>
      </c>
      <c r="R12" s="17">
        <f>Лист5!G60+50</f>
        <v>1362.5</v>
      </c>
      <c r="S12" s="17">
        <f>Лист5!H60+50</f>
        <v>1425</v>
      </c>
    </row>
    <row r="13" spans="2:19" x14ac:dyDescent="0.3">
      <c r="O13" s="17">
        <f>Лист5!D61+50</f>
        <v>1550</v>
      </c>
      <c r="P13" s="17">
        <f>Лист5!E61+50</f>
        <v>1600</v>
      </c>
      <c r="Q13" s="17"/>
      <c r="R13" s="17"/>
      <c r="S13" s="17">
        <f>Лист5!H61+50</f>
        <v>1700</v>
      </c>
    </row>
    <row r="14" spans="2:19" x14ac:dyDescent="0.3">
      <c r="B14" s="26">
        <f>Лист5!D11+100</f>
        <v>4000</v>
      </c>
      <c r="C14" s="26">
        <f>Лист5!E11+100</f>
        <v>4100</v>
      </c>
      <c r="D14" s="26">
        <f>Лист5!F11+100</f>
        <v>4200</v>
      </c>
      <c r="E14" s="26">
        <f>Лист5!G11+100</f>
        <v>4175</v>
      </c>
      <c r="F14" s="26">
        <f>Лист5!H11+100</f>
        <v>4300</v>
      </c>
      <c r="I14" s="17">
        <f>Лист5!D32+200</f>
        <v>4200</v>
      </c>
      <c r="J14" s="17">
        <f>Лист5!E32+200</f>
        <v>4400</v>
      </c>
      <c r="K14" s="17">
        <f>Лист5!F32+200</f>
        <v>4600</v>
      </c>
      <c r="L14" s="17">
        <f>Лист5!G32+200</f>
        <v>4550</v>
      </c>
      <c r="M14" s="17">
        <f>Лист5!H32+200</f>
        <v>4800</v>
      </c>
      <c r="O14" s="17">
        <f>Лист5!D62+50</f>
        <v>1200</v>
      </c>
      <c r="P14" s="17">
        <f>Лист5!E62+50</f>
        <v>1250</v>
      </c>
      <c r="Q14" s="17">
        <f>Лист5!F62+50</f>
        <v>1300</v>
      </c>
      <c r="R14" s="17">
        <f>Лист5!G62+50</f>
        <v>1287.5</v>
      </c>
      <c r="S14" s="17">
        <f>Лист5!H62+50</f>
        <v>1350</v>
      </c>
    </row>
    <row r="15" spans="2:19" x14ac:dyDescent="0.3">
      <c r="B15" s="26">
        <f>Лист5!D12+100</f>
        <v>4600</v>
      </c>
      <c r="C15" s="26">
        <f>Лист5!E12+100</f>
        <v>4700</v>
      </c>
      <c r="D15" s="26">
        <f>Лист5!F12+100</f>
        <v>4800</v>
      </c>
      <c r="E15" s="26">
        <f>Лист5!G12+100</f>
        <v>4775</v>
      </c>
      <c r="F15" s="26">
        <f>Лист5!H12+100</f>
        <v>4900</v>
      </c>
      <c r="I15" s="25">
        <f>Лист5!D33+200</f>
        <v>5300</v>
      </c>
      <c r="J15" s="25">
        <f>Лист5!E33+200</f>
        <v>5500</v>
      </c>
      <c r="K15" s="25"/>
      <c r="L15" s="25"/>
      <c r="M15" s="25">
        <f>Лист5!H33+200</f>
        <v>5900</v>
      </c>
      <c r="O15" s="17">
        <f>Лист5!D63+50</f>
        <v>1475</v>
      </c>
      <c r="P15" s="17">
        <f>Лист5!E63+50</f>
        <v>1525</v>
      </c>
      <c r="Q15" s="17"/>
      <c r="R15" s="17"/>
      <c r="S15" s="17">
        <f>Лист5!H63+50</f>
        <v>1625</v>
      </c>
    </row>
    <row r="16" spans="2:19" x14ac:dyDescent="0.3">
      <c r="B16" s="26">
        <f>Лист5!D13+100</f>
        <v>4550</v>
      </c>
      <c r="C16" s="26">
        <f>Лист5!E13+100</f>
        <v>4650</v>
      </c>
      <c r="D16" s="26"/>
      <c r="E16" s="26"/>
      <c r="F16" s="26">
        <f>Лист5!H13+100</f>
        <v>4850</v>
      </c>
      <c r="O16" s="17">
        <f>Лист5!D64+200</f>
        <v>2700</v>
      </c>
      <c r="P16" s="17">
        <f>Лист5!E64+200</f>
        <v>2900</v>
      </c>
      <c r="Q16" s="17">
        <f>Лист5!F64+200</f>
        <v>3100</v>
      </c>
      <c r="R16" s="17">
        <f>Лист5!G64+200</f>
        <v>3050</v>
      </c>
      <c r="S16" s="17">
        <f>Лист5!H64+200</f>
        <v>3300</v>
      </c>
    </row>
    <row r="17" spans="2:19" x14ac:dyDescent="0.3">
      <c r="B17" s="27">
        <f>Лист5!D14+100</f>
        <v>5150</v>
      </c>
      <c r="C17" s="27">
        <f>Лист5!E14+100</f>
        <v>5250</v>
      </c>
      <c r="D17" s="27"/>
      <c r="E17" s="27"/>
      <c r="F17" s="27">
        <f>Лист5!H14+100</f>
        <v>5450</v>
      </c>
      <c r="O17" s="17">
        <f>Лист5!D65+200</f>
        <v>3800</v>
      </c>
      <c r="P17" s="17">
        <f>Лист5!E65+200</f>
        <v>4000</v>
      </c>
      <c r="Q17" s="17"/>
      <c r="R17" s="17"/>
      <c r="S17" s="17">
        <f>Лист5!H65+200</f>
        <v>4400</v>
      </c>
    </row>
    <row r="18" spans="2:19" x14ac:dyDescent="0.3">
      <c r="I18" s="21">
        <f>Лист5!D35+50</f>
        <v>1075</v>
      </c>
      <c r="J18" s="21">
        <f>Лист5!E35+50</f>
        <v>1125</v>
      </c>
      <c r="K18" s="21">
        <f>Лист5!F35+50</f>
        <v>1175</v>
      </c>
      <c r="L18" s="21">
        <f>Лист5!G35+50</f>
        <v>1162.5</v>
      </c>
      <c r="M18" s="21">
        <f>Лист5!H35+50</f>
        <v>1225</v>
      </c>
    </row>
    <row r="19" spans="2:19" x14ac:dyDescent="0.3">
      <c r="I19" s="17">
        <f>Лист5!D36+50</f>
        <v>1350</v>
      </c>
      <c r="J19" s="17">
        <f>Лист5!E36+50</f>
        <v>1400</v>
      </c>
      <c r="K19" s="17"/>
      <c r="L19" s="17"/>
      <c r="M19" s="17">
        <f>Лист5!H36+50</f>
        <v>1500</v>
      </c>
    </row>
    <row r="20" spans="2:19" x14ac:dyDescent="0.3">
      <c r="B20" s="21" t="e">
        <f>Лист5!#REF!+200</f>
        <v>#REF!</v>
      </c>
      <c r="C20" s="21">
        <f>Лист5!A19+200</f>
        <v>200</v>
      </c>
      <c r="D20" s="21">
        <f>Лист5!B19+200</f>
        <v>4750</v>
      </c>
      <c r="E20" s="21">
        <f>Лист5!C19+200</f>
        <v>5050</v>
      </c>
      <c r="F20" s="21">
        <f>Лист5!D19+200</f>
        <v>5200</v>
      </c>
      <c r="I20" s="17">
        <f>Лист5!D37+200</f>
        <v>2700</v>
      </c>
      <c r="J20" s="17">
        <f>Лист5!E37+200</f>
        <v>2900</v>
      </c>
      <c r="K20" s="17">
        <f>Лист5!F37+200</f>
        <v>3100</v>
      </c>
      <c r="L20" s="17">
        <f>Лист5!G37+200</f>
        <v>3050</v>
      </c>
      <c r="M20" s="17">
        <f>Лист5!H37+200</f>
        <v>3300</v>
      </c>
      <c r="O20" s="17">
        <f>Лист5!D67+20</f>
        <v>1180</v>
      </c>
      <c r="P20" s="17">
        <f>Лист5!E67+20</f>
        <v>1200</v>
      </c>
      <c r="Q20" s="17">
        <f>Лист5!F67+20</f>
        <v>1220</v>
      </c>
      <c r="R20" s="17">
        <f>Лист5!G67+20</f>
        <v>1215</v>
      </c>
      <c r="S20" s="17">
        <f>Лист5!H67+20</f>
        <v>1240</v>
      </c>
    </row>
    <row r="21" spans="2:19" x14ac:dyDescent="0.3">
      <c r="B21" s="17" t="e">
        <f>Лист5!#REF!+200</f>
        <v>#REF!</v>
      </c>
      <c r="C21" s="17">
        <f>Лист5!A20+200</f>
        <v>200</v>
      </c>
      <c r="D21" s="17"/>
      <c r="E21" s="17"/>
      <c r="F21" s="17">
        <f>Лист5!D20+200</f>
        <v>5750</v>
      </c>
      <c r="I21" s="17">
        <f>Лист5!D38+200</f>
        <v>3800</v>
      </c>
      <c r="J21" s="17">
        <f>Лист5!E38+200</f>
        <v>4000</v>
      </c>
      <c r="K21" s="17"/>
      <c r="L21" s="17"/>
      <c r="M21" s="17">
        <f>Лист5!H38+200</f>
        <v>4400</v>
      </c>
      <c r="O21" s="17">
        <f>Лист5!D68+20</f>
        <v>1290</v>
      </c>
      <c r="P21" s="17">
        <f>Лист5!E68+20</f>
        <v>1310</v>
      </c>
      <c r="Q21" s="17"/>
      <c r="R21" s="17"/>
      <c r="S21" s="17">
        <f>Лист5!H68+20</f>
        <v>1350</v>
      </c>
    </row>
    <row r="22" spans="2:19" x14ac:dyDescent="0.3">
      <c r="I22" s="17">
        <f>Лист5!D39+50</f>
        <v>950</v>
      </c>
      <c r="J22" s="17">
        <f>Лист5!E39+50</f>
        <v>1000</v>
      </c>
      <c r="K22" s="17">
        <f>Лист5!F39+50</f>
        <v>1050</v>
      </c>
      <c r="L22" s="17">
        <f>Лист5!G39+50</f>
        <v>1037.5</v>
      </c>
      <c r="M22" s="17">
        <f>Лист5!H39+50</f>
        <v>1100</v>
      </c>
      <c r="O22" s="17">
        <f>Лист5!D69+12</f>
        <v>748</v>
      </c>
      <c r="P22" s="17">
        <f>Лист5!E69+12</f>
        <v>760</v>
      </c>
      <c r="Q22" s="17">
        <f>Лист5!F69+12</f>
        <v>772</v>
      </c>
      <c r="R22" s="17">
        <f>Лист5!G69+12</f>
        <v>769</v>
      </c>
      <c r="S22" s="17">
        <f>Лист5!H69+12</f>
        <v>784</v>
      </c>
    </row>
    <row r="23" spans="2:19" x14ac:dyDescent="0.3">
      <c r="B23" s="17"/>
      <c r="I23" s="17">
        <f>Лист5!D40+50</f>
        <v>1225</v>
      </c>
      <c r="J23" s="17">
        <f>Лист5!E40+50</f>
        <v>1275</v>
      </c>
      <c r="K23" s="17"/>
      <c r="L23" s="17"/>
      <c r="M23" s="17">
        <f>Лист5!H40+50</f>
        <v>1375</v>
      </c>
      <c r="O23" s="17">
        <f>Лист5!D70+12</f>
        <v>814</v>
      </c>
      <c r="P23" s="17">
        <f>Лист5!E70+12</f>
        <v>826</v>
      </c>
      <c r="Q23" s="17"/>
      <c r="R23" s="17"/>
      <c r="S23" s="17">
        <f>Лист5!H70+12</f>
        <v>850</v>
      </c>
    </row>
    <row r="24" spans="2:19" x14ac:dyDescent="0.3">
      <c r="I24" s="17">
        <f>Лист5!D41+200</f>
        <v>2700</v>
      </c>
      <c r="J24" s="17">
        <f>Лист5!E41+200</f>
        <v>2900</v>
      </c>
      <c r="K24" s="17">
        <f>Лист5!F41+200</f>
        <v>3100</v>
      </c>
      <c r="L24" s="17">
        <f>Лист5!G41+200</f>
        <v>3050</v>
      </c>
      <c r="M24" s="17">
        <f>Лист5!H41+200</f>
        <v>3300</v>
      </c>
    </row>
    <row r="25" spans="2:19" x14ac:dyDescent="0.3">
      <c r="B25" s="21">
        <f>Лист5!D16+200</f>
        <v>4200</v>
      </c>
      <c r="C25" s="21">
        <f>Лист5!E16+200</f>
        <v>4400</v>
      </c>
      <c r="D25" s="21">
        <f>Лист5!F16+200</f>
        <v>4600</v>
      </c>
      <c r="E25" s="21">
        <f>Лист5!G16+200</f>
        <v>4550</v>
      </c>
      <c r="F25" s="21">
        <f>Лист5!H16+200</f>
        <v>4800</v>
      </c>
      <c r="I25" s="17">
        <f>Лист5!D42+200</f>
        <v>3800</v>
      </c>
      <c r="J25" s="17">
        <f>Лист5!E42+200</f>
        <v>4000</v>
      </c>
      <c r="K25" s="17"/>
      <c r="L25" s="17"/>
      <c r="M25" s="17">
        <f>Лист5!H42+200</f>
        <v>4400</v>
      </c>
    </row>
    <row r="26" spans="2:19" x14ac:dyDescent="0.3">
      <c r="B26" s="17">
        <f>Лист5!D17+200</f>
        <v>5300</v>
      </c>
      <c r="C26" s="17">
        <f>Лист5!E17+200</f>
        <v>5500</v>
      </c>
      <c r="D26" s="17"/>
      <c r="E26" s="3"/>
      <c r="F26" s="17">
        <f>Лист5!H17+200</f>
        <v>5900</v>
      </c>
      <c r="I26" s="17">
        <f>Лист5!D43+50</f>
        <v>902.5</v>
      </c>
      <c r="J26" s="17">
        <f>Лист5!E43+50</f>
        <v>952.5</v>
      </c>
      <c r="K26" s="17">
        <f>Лист5!F43+50</f>
        <v>1002.5</v>
      </c>
      <c r="L26" s="17">
        <f>Лист5!G43+50</f>
        <v>990</v>
      </c>
      <c r="M26" s="17">
        <f>Лист5!H43+50</f>
        <v>1052.5</v>
      </c>
      <c r="O26" s="17">
        <f>Лист5!D72+200</f>
        <v>4200</v>
      </c>
      <c r="P26" s="17">
        <f>Лист5!E72+200</f>
        <v>4400</v>
      </c>
      <c r="Q26" s="17">
        <f>Лист5!F72+200</f>
        <v>4600</v>
      </c>
      <c r="R26" s="17">
        <f>Лист5!G72+200</f>
        <v>4550</v>
      </c>
      <c r="S26" s="17">
        <f>Лист5!H72+200</f>
        <v>4800</v>
      </c>
    </row>
    <row r="27" spans="2:19" x14ac:dyDescent="0.3">
      <c r="I27" s="17">
        <f>Лист5!D44+50</f>
        <v>1177.5</v>
      </c>
      <c r="J27" s="17">
        <f>Лист5!E44+50</f>
        <v>1227.5</v>
      </c>
      <c r="K27" s="17"/>
      <c r="L27" s="17"/>
      <c r="M27" s="17">
        <f>Лист5!H44+50</f>
        <v>1327.5</v>
      </c>
      <c r="O27" s="17">
        <f>Лист5!D73+200</f>
        <v>5300</v>
      </c>
      <c r="P27" s="17">
        <f>Лист5!E73+200</f>
        <v>5500</v>
      </c>
      <c r="Q27" s="17"/>
      <c r="R27" s="17"/>
      <c r="S27" s="17">
        <f>Лист5!H73+200</f>
        <v>5900</v>
      </c>
    </row>
    <row r="28" spans="2:19" x14ac:dyDescent="0.3">
      <c r="B28" s="17">
        <f>Лист5!D19+100</f>
        <v>5100</v>
      </c>
      <c r="C28" s="17">
        <f>Лист5!E19+100</f>
        <v>5200</v>
      </c>
      <c r="D28" s="17">
        <f>Лист5!F19+100</f>
        <v>5300</v>
      </c>
      <c r="E28" s="17">
        <f>Лист5!G19+100</f>
        <v>5275</v>
      </c>
      <c r="F28" s="17">
        <f>Лист5!H19+100</f>
        <v>5400</v>
      </c>
      <c r="O28" s="17">
        <f>Лист5!D74+300</f>
        <v>4800</v>
      </c>
      <c r="P28" s="17">
        <f>Лист5!E74+300</f>
        <v>5000</v>
      </c>
      <c r="Q28" s="17">
        <f>Лист5!F74+300</f>
        <v>5200</v>
      </c>
      <c r="R28" s="17">
        <f>Лист5!G74+300</f>
        <v>5150</v>
      </c>
      <c r="S28" s="17">
        <f>Лист5!H74+300</f>
        <v>5400</v>
      </c>
    </row>
    <row r="29" spans="2:19" x14ac:dyDescent="0.3">
      <c r="B29" s="25">
        <f>Лист5!D20+100</f>
        <v>5650</v>
      </c>
      <c r="C29" s="25">
        <f>Лист5!E20+100</f>
        <v>5750</v>
      </c>
      <c r="D29" s="25"/>
      <c r="E29" s="25"/>
      <c r="F29" s="25">
        <f>Лист5!H20+100</f>
        <v>5950</v>
      </c>
      <c r="I29" s="17">
        <f>Лист5!D46+50</f>
        <v>1025</v>
      </c>
      <c r="J29" s="17">
        <f>Лист5!E46+50</f>
        <v>1075</v>
      </c>
      <c r="K29" s="17">
        <f>Лист5!F46+50</f>
        <v>1125</v>
      </c>
      <c r="L29" s="17">
        <f>Лист5!G46+50</f>
        <v>1112.5</v>
      </c>
      <c r="M29" s="17">
        <f>Лист5!H46+50</f>
        <v>1175</v>
      </c>
      <c r="O29" s="17">
        <f>Лист5!D75+300</f>
        <v>5900</v>
      </c>
      <c r="P29" s="17">
        <f>Лист5!E75+300</f>
        <v>6100</v>
      </c>
      <c r="Q29" s="17"/>
      <c r="R29" s="17"/>
      <c r="S29" s="17">
        <f>Лист5!H75+300</f>
        <v>6500</v>
      </c>
    </row>
    <row r="30" spans="2:19" x14ac:dyDescent="0.3">
      <c r="I30" s="17">
        <f>Лист5!D47+50</f>
        <v>1300</v>
      </c>
      <c r="J30" s="17">
        <f>Лист5!E47+50</f>
        <v>1350</v>
      </c>
      <c r="K30" s="17"/>
      <c r="L30" s="17"/>
      <c r="M30" s="17">
        <f>Лист5!H47+50</f>
        <v>1450</v>
      </c>
      <c r="O30" s="17">
        <f>Лист5!D76+200</f>
        <v>4900</v>
      </c>
      <c r="P30" s="17">
        <f>Лист5!E76+200</f>
        <v>5100</v>
      </c>
      <c r="Q30" s="17">
        <f>Лист5!F76+200</f>
        <v>5300</v>
      </c>
      <c r="R30" s="17">
        <f>Лист5!G76+200</f>
        <v>5250</v>
      </c>
      <c r="S30" s="17">
        <f>Лист5!H76+200</f>
        <v>5500</v>
      </c>
    </row>
    <row r="31" spans="2:19" x14ac:dyDescent="0.3">
      <c r="I31" s="17">
        <v>1750</v>
      </c>
      <c r="J31" s="17">
        <v>1850</v>
      </c>
      <c r="K31" s="17">
        <v>1950</v>
      </c>
      <c r="L31" s="17">
        <v>1875</v>
      </c>
      <c r="M31" s="17">
        <v>2050</v>
      </c>
      <c r="O31" s="17">
        <f>Лист5!D77+200</f>
        <v>6000</v>
      </c>
      <c r="P31" s="17">
        <f>Лист5!E77+200</f>
        <v>6200</v>
      </c>
      <c r="Q31" s="17"/>
      <c r="R31" s="17"/>
      <c r="S31" s="17">
        <f>Лист5!H77+200</f>
        <v>6600</v>
      </c>
    </row>
    <row r="32" spans="2:19" x14ac:dyDescent="0.3">
      <c r="I32" s="17">
        <v>2300</v>
      </c>
      <c r="J32" s="17">
        <v>2400</v>
      </c>
      <c r="K32" s="17"/>
      <c r="L32" s="17"/>
      <c r="M32" s="17">
        <v>2600</v>
      </c>
      <c r="O32" s="17">
        <f>Лист5!D78+200</f>
        <v>10200</v>
      </c>
      <c r="P32" s="17">
        <f>Лист5!E78+200</f>
        <v>10400</v>
      </c>
      <c r="Q32" s="17">
        <f>Лист5!F78+200</f>
        <v>10600</v>
      </c>
      <c r="R32" s="17">
        <f>Лист5!G78+200</f>
        <v>10550</v>
      </c>
      <c r="S32" s="17">
        <f>Лист5!H78+200</f>
        <v>10800</v>
      </c>
    </row>
    <row r="33" spans="2:19" x14ac:dyDescent="0.3">
      <c r="O33" s="17">
        <f>Лист5!D79+200</f>
        <v>11300</v>
      </c>
      <c r="P33" s="17">
        <f>Лист5!E79+200</f>
        <v>11500</v>
      </c>
      <c r="Q33" s="17"/>
      <c r="R33" s="17"/>
      <c r="S33" s="17">
        <f>Лист5!H79+200</f>
        <v>11900</v>
      </c>
    </row>
    <row r="34" spans="2:19" x14ac:dyDescent="0.3">
      <c r="O34" s="17">
        <f>Лист5!D80+200</f>
        <v>6000</v>
      </c>
      <c r="P34" s="17">
        <f>Лист5!E80+200</f>
        <v>6200</v>
      </c>
      <c r="Q34" s="17">
        <f>Лист5!F80+200</f>
        <v>6400</v>
      </c>
      <c r="R34" s="17">
        <f>Лист5!G80+200</f>
        <v>6350</v>
      </c>
      <c r="S34" s="17">
        <f>Лист5!H80+200</f>
        <v>6600</v>
      </c>
    </row>
    <row r="35" spans="2:19" x14ac:dyDescent="0.3">
      <c r="O35" s="17">
        <f>Лист5!D81+200</f>
        <v>7100</v>
      </c>
      <c r="P35" s="17">
        <f>Лист5!E81+200</f>
        <v>7300</v>
      </c>
      <c r="Q35" s="17"/>
      <c r="R35" s="17"/>
      <c r="S35" s="17">
        <f>Лист5!H81+200</f>
        <v>7700</v>
      </c>
    </row>
    <row r="37" spans="2:19" x14ac:dyDescent="0.3">
      <c r="B37" s="3">
        <v>200</v>
      </c>
      <c r="C37" s="3">
        <v>500</v>
      </c>
      <c r="D37" s="3">
        <v>600</v>
      </c>
      <c r="E37" s="3">
        <v>550</v>
      </c>
      <c r="F37" s="3">
        <v>630</v>
      </c>
    </row>
    <row r="38" spans="2:19" ht="27" x14ac:dyDescent="0.3">
      <c r="B38" s="30" t="s">
        <v>95</v>
      </c>
      <c r="C38" s="3"/>
      <c r="D38" s="3"/>
      <c r="E38" s="3"/>
      <c r="F38" s="3"/>
    </row>
    <row r="39" spans="2:19" x14ac:dyDescent="0.3">
      <c r="B39" s="29">
        <f>Лист6!B4+200</f>
        <v>3700</v>
      </c>
      <c r="C39" s="29">
        <f>Лист6!C4+500</f>
        <v>4200</v>
      </c>
      <c r="D39" s="29">
        <f>Лист6!D4+600</f>
        <v>4500</v>
      </c>
      <c r="E39" s="29">
        <f>Лист6!E4+550</f>
        <v>4400</v>
      </c>
      <c r="F39" s="29">
        <f>Лист6!F4+630</f>
        <v>4730</v>
      </c>
    </row>
    <row r="40" spans="2:19" x14ac:dyDescent="0.3">
      <c r="B40" s="29">
        <f>Лист6!B5+200</f>
        <v>4200</v>
      </c>
      <c r="C40" s="29">
        <f>Лист6!C5+500</f>
        <v>4700</v>
      </c>
      <c r="D40" s="29">
        <f>Лист6!D5+600</f>
        <v>5000</v>
      </c>
      <c r="E40" s="29">
        <f>Лист6!E5+550</f>
        <v>4900</v>
      </c>
      <c r="F40" s="29">
        <f>Лист6!F5+630</f>
        <v>5230</v>
      </c>
    </row>
    <row r="41" spans="2:19" x14ac:dyDescent="0.3">
      <c r="B41" s="29">
        <f>Лист6!B6+200</f>
        <v>5300</v>
      </c>
      <c r="C41" s="29">
        <f>Лист6!C6+500</f>
        <v>5800</v>
      </c>
      <c r="D41" s="29"/>
      <c r="E41" s="29"/>
      <c r="F41" s="29">
        <f>Лист6!F6+630</f>
        <v>6330</v>
      </c>
    </row>
    <row r="42" spans="2:19" x14ac:dyDescent="0.3">
      <c r="B42" s="22"/>
      <c r="C42" s="3"/>
      <c r="D42" s="22"/>
      <c r="E42" s="22"/>
      <c r="F42" s="22"/>
    </row>
    <row r="43" spans="2:19" x14ac:dyDescent="0.3">
      <c r="B43" s="29">
        <f>Лист6!B8+200</f>
        <v>3800</v>
      </c>
      <c r="C43" s="29">
        <f>Лист6!C8+500</f>
        <v>4300</v>
      </c>
      <c r="D43" s="29">
        <f>Лист6!D8+600</f>
        <v>4600</v>
      </c>
      <c r="E43" s="29">
        <f>Лист6!E8+550</f>
        <v>4500</v>
      </c>
      <c r="F43" s="29">
        <f>Лист6!F8+630</f>
        <v>4830</v>
      </c>
    </row>
    <row r="44" spans="2:19" x14ac:dyDescent="0.3">
      <c r="B44" s="29">
        <f>Лист6!B9+200</f>
        <v>4100</v>
      </c>
      <c r="C44" s="29">
        <f>Лист6!C9+500</f>
        <v>4600</v>
      </c>
      <c r="D44" s="29">
        <f>Лист6!D9+600</f>
        <v>4900</v>
      </c>
      <c r="E44" s="29">
        <f>Лист6!E9+550</f>
        <v>4800</v>
      </c>
      <c r="F44" s="29">
        <f>Лист6!F9+630</f>
        <v>5130</v>
      </c>
    </row>
    <row r="45" spans="2:19" x14ac:dyDescent="0.3">
      <c r="B45" s="29">
        <f>Лист6!B10+200</f>
        <v>4900</v>
      </c>
      <c r="C45" s="29">
        <f>Лист6!C10+500</f>
        <v>5400</v>
      </c>
      <c r="D45" s="29"/>
      <c r="E45" s="29"/>
      <c r="F45" s="29">
        <f>Лист6!F10+630</f>
        <v>5930</v>
      </c>
    </row>
    <row r="46" spans="2:19" x14ac:dyDescent="0.3">
      <c r="B46" s="29">
        <f>Лист6!B11+200</f>
        <v>5200</v>
      </c>
      <c r="C46" s="29">
        <f>Лист6!C11+500</f>
        <v>5700</v>
      </c>
      <c r="D46" s="29"/>
      <c r="E46" s="29"/>
      <c r="F46" s="29">
        <f>Лист6!F11+630</f>
        <v>6230</v>
      </c>
    </row>
    <row r="47" spans="2:19" x14ac:dyDescent="0.3">
      <c r="B47" s="22"/>
      <c r="C47" s="3"/>
      <c r="D47" s="22"/>
      <c r="E47" s="22"/>
      <c r="F47" s="22"/>
    </row>
    <row r="48" spans="2:19" x14ac:dyDescent="0.3">
      <c r="B48" s="29">
        <f>Лист6!B14+100</f>
        <v>4100</v>
      </c>
      <c r="C48" s="29">
        <f>Лист6!C14+250</f>
        <v>4350</v>
      </c>
      <c r="D48" s="29">
        <f>Лист6!D14+300</f>
        <v>4500</v>
      </c>
      <c r="E48" s="29">
        <f>Лист6!E14+275</f>
        <v>4450</v>
      </c>
      <c r="F48" s="29">
        <f>Лист6!F14+315</f>
        <v>4615</v>
      </c>
    </row>
    <row r="49" spans="2:6" x14ac:dyDescent="0.3">
      <c r="B49" s="29">
        <f>Лист6!B15+100</f>
        <v>4700</v>
      </c>
      <c r="C49" s="29">
        <f>Лист6!C15+250</f>
        <v>4950</v>
      </c>
      <c r="D49" s="29">
        <f>Лист6!D15+300</f>
        <v>5100</v>
      </c>
      <c r="E49" s="29">
        <f>Лист6!E15+275</f>
        <v>5050</v>
      </c>
      <c r="F49" s="29">
        <f>Лист6!F15+315</f>
        <v>5215</v>
      </c>
    </row>
    <row r="50" spans="2:6" x14ac:dyDescent="0.3">
      <c r="B50" s="29">
        <f>Лист6!B16+100</f>
        <v>4650</v>
      </c>
      <c r="C50" s="29">
        <f>Лист6!C16+250</f>
        <v>4900</v>
      </c>
      <c r="D50" s="29"/>
      <c r="E50" s="29"/>
      <c r="F50" s="29">
        <f>Лист6!F16+315</f>
        <v>5165</v>
      </c>
    </row>
    <row r="51" spans="2:6" x14ac:dyDescent="0.3">
      <c r="B51" s="29">
        <f>Лист6!B17+100</f>
        <v>5250</v>
      </c>
      <c r="C51" s="29">
        <f>Лист6!C17+250</f>
        <v>5500</v>
      </c>
      <c r="D51" s="29"/>
      <c r="E51" s="29"/>
      <c r="F51" s="29">
        <f>Лист6!F17+315</f>
        <v>5765</v>
      </c>
    </row>
    <row r="52" spans="2:6" x14ac:dyDescent="0.3">
      <c r="B52" s="22"/>
      <c r="C52" s="3"/>
      <c r="D52" s="22"/>
      <c r="E52" s="22"/>
      <c r="F52" s="22"/>
    </row>
    <row r="53" spans="2:6" x14ac:dyDescent="0.3">
      <c r="B53" s="3">
        <f>Лист6!B25+200</f>
        <v>4400</v>
      </c>
      <c r="C53" s="3">
        <f>Лист6!C25+500</f>
        <v>4900</v>
      </c>
      <c r="D53" s="3">
        <f>Лист6!D25+600</f>
        <v>5200</v>
      </c>
      <c r="E53" s="3">
        <f>Лист6!E25+550</f>
        <v>5100</v>
      </c>
      <c r="F53" s="3">
        <f>Лист6!F25+630</f>
        <v>5430</v>
      </c>
    </row>
    <row r="54" spans="2:6" x14ac:dyDescent="0.3">
      <c r="B54" s="3">
        <f>Лист6!B26+200</f>
        <v>5500</v>
      </c>
      <c r="C54" s="3">
        <f>Лист6!C26+500</f>
        <v>6000</v>
      </c>
      <c r="D54" s="3"/>
      <c r="E54" s="3"/>
      <c r="F54" s="3">
        <f>Лист6!F26+630</f>
        <v>6530</v>
      </c>
    </row>
    <row r="55" spans="2:6" x14ac:dyDescent="0.3">
      <c r="B55" s="22"/>
      <c r="C55" s="3"/>
      <c r="D55" s="22"/>
      <c r="E55" s="22"/>
      <c r="F55" s="22"/>
    </row>
    <row r="56" spans="2:6" x14ac:dyDescent="0.3">
      <c r="B56" s="29">
        <f>Лист6!B28+100</f>
        <v>5200</v>
      </c>
      <c r="C56" s="29">
        <f>Лист6!C28+250</f>
        <v>5450</v>
      </c>
      <c r="D56" s="29">
        <f>Лист6!D28+300</f>
        <v>5600</v>
      </c>
      <c r="E56" s="29">
        <f>Лист6!E28+300</f>
        <v>5575</v>
      </c>
      <c r="F56" s="29">
        <f>Лист6!F28+315</f>
        <v>5715</v>
      </c>
    </row>
    <row r="57" spans="2:6" x14ac:dyDescent="0.3">
      <c r="B57" s="29">
        <f>Лист6!B29+100</f>
        <v>5750</v>
      </c>
      <c r="C57" s="29">
        <f>Лист6!C29+250</f>
        <v>6000</v>
      </c>
      <c r="D57" s="29"/>
      <c r="E57" s="29"/>
      <c r="F57" s="29">
        <f>Лист6!F29+315</f>
        <v>6265</v>
      </c>
    </row>
    <row r="58" spans="2:6" x14ac:dyDescent="0.3">
      <c r="B58" s="22"/>
      <c r="C58" s="3"/>
      <c r="D58" s="22"/>
      <c r="E58" s="22"/>
      <c r="F58" s="22"/>
    </row>
    <row r="59" spans="2:6" x14ac:dyDescent="0.3">
      <c r="B59" s="28">
        <f>Лист6!I3+200</f>
        <v>4100</v>
      </c>
      <c r="C59" s="28">
        <f>Лист6!J3+500</f>
        <v>4600</v>
      </c>
      <c r="D59" s="28">
        <f>Лист6!K3+600</f>
        <v>4900</v>
      </c>
      <c r="E59" s="28">
        <f>Лист6!L3+550</f>
        <v>4800</v>
      </c>
      <c r="F59" s="28">
        <f>Лист6!M3+630</f>
        <v>5130</v>
      </c>
    </row>
    <row r="60" spans="2:6" x14ac:dyDescent="0.3">
      <c r="B60" s="28">
        <f>Лист6!I4+200</f>
        <v>5100</v>
      </c>
      <c r="C60" s="28">
        <f>Лист6!J4+500</f>
        <v>5600</v>
      </c>
      <c r="D60" s="28">
        <f>Лист6!K4+600</f>
        <v>5900</v>
      </c>
      <c r="E60" s="28">
        <f>Лист6!L4+550</f>
        <v>5800</v>
      </c>
      <c r="F60" s="28">
        <f>Лист6!M4+630</f>
        <v>6130</v>
      </c>
    </row>
    <row r="61" spans="2:6" x14ac:dyDescent="0.3">
      <c r="B61" s="28">
        <f>Лист6!I5+200</f>
        <v>5200</v>
      </c>
      <c r="C61" s="28">
        <f>Лист6!J5+500</f>
        <v>5700</v>
      </c>
      <c r="D61" s="28"/>
      <c r="E61" s="28"/>
      <c r="F61" s="28">
        <f>Лист6!M5+630</f>
        <v>6230</v>
      </c>
    </row>
    <row r="62" spans="2:6" x14ac:dyDescent="0.3">
      <c r="B62" s="28">
        <f>Лист6!I6+200</f>
        <v>6200</v>
      </c>
      <c r="C62" s="28">
        <f>Лист6!J6+500</f>
        <v>6700</v>
      </c>
      <c r="D62" s="28"/>
      <c r="E62" s="28"/>
      <c r="F62" s="28">
        <f>Лист6!M6+630</f>
        <v>7230</v>
      </c>
    </row>
    <row r="63" spans="2:6" x14ac:dyDescent="0.3">
      <c r="B63" s="22"/>
      <c r="C63" s="3"/>
      <c r="D63" s="22"/>
      <c r="E63" s="22"/>
      <c r="F63" s="22"/>
    </row>
    <row r="64" spans="2:6" x14ac:dyDescent="0.3">
      <c r="B64" s="28">
        <f>Лист6!I8+100</f>
        <v>4700</v>
      </c>
      <c r="C64" s="28">
        <f>Лист6!J8+250</f>
        <v>4950</v>
      </c>
      <c r="D64" s="28">
        <f>Лист6!K8+300</f>
        <v>5100</v>
      </c>
      <c r="E64" s="28">
        <f>Лист6!L8+275</f>
        <v>5050</v>
      </c>
      <c r="F64" s="28">
        <f>Лист6!M8+315</f>
        <v>5215</v>
      </c>
    </row>
    <row r="65" spans="2:6" x14ac:dyDescent="0.3">
      <c r="B65" s="28">
        <f>Лист6!I9+100</f>
        <v>5600</v>
      </c>
      <c r="C65" s="28">
        <f>Лист6!J9+250</f>
        <v>5850</v>
      </c>
      <c r="D65" s="28">
        <f>Лист6!K9+300</f>
        <v>6000</v>
      </c>
      <c r="E65" s="28">
        <f>Лист6!L9+275</f>
        <v>5950</v>
      </c>
      <c r="F65" s="28">
        <f>Лист6!M9+315</f>
        <v>6115</v>
      </c>
    </row>
    <row r="66" spans="2:6" x14ac:dyDescent="0.3">
      <c r="B66" s="28">
        <f>Лист6!I10+100</f>
        <v>5250</v>
      </c>
      <c r="C66" s="28">
        <f>Лист6!J10+250</f>
        <v>5500</v>
      </c>
      <c r="D66" s="28"/>
      <c r="E66" s="28"/>
      <c r="F66" s="28">
        <f>Лист6!M10+315</f>
        <v>5765</v>
      </c>
    </row>
    <row r="67" spans="2:6" x14ac:dyDescent="0.3">
      <c r="B67" s="28">
        <f>Лист6!I11+100</f>
        <v>6150</v>
      </c>
      <c r="C67" s="28">
        <f>Лист6!J11+250</f>
        <v>6400</v>
      </c>
      <c r="D67" s="28"/>
      <c r="E67" s="28"/>
      <c r="F67" s="28">
        <f>Лист6!M11+315</f>
        <v>6665</v>
      </c>
    </row>
    <row r="68" spans="2:6" x14ac:dyDescent="0.3">
      <c r="B68" s="28"/>
      <c r="C68" s="28"/>
      <c r="D68" s="28"/>
      <c r="E68" s="28"/>
      <c r="F68" s="28"/>
    </row>
    <row r="69" spans="2:6" x14ac:dyDescent="0.3">
      <c r="B69" s="28">
        <f>Лист6!I14+200</f>
        <v>4400</v>
      </c>
      <c r="C69" s="28">
        <f>Лист6!J14+500</f>
        <v>4900</v>
      </c>
      <c r="D69" s="28">
        <f>Лист6!K14+600</f>
        <v>5200</v>
      </c>
      <c r="E69" s="28">
        <f>Лист6!L14+550</f>
        <v>5100</v>
      </c>
      <c r="F69" s="28">
        <f>Лист6!M14+630</f>
        <v>5430</v>
      </c>
    </row>
    <row r="70" spans="2:6" x14ac:dyDescent="0.3">
      <c r="B70" s="28">
        <f>Лист6!I15+200</f>
        <v>5500</v>
      </c>
      <c r="C70" s="28">
        <f>Лист6!J15+500</f>
        <v>6000</v>
      </c>
      <c r="D70" s="28"/>
      <c r="E70" s="28"/>
      <c r="F70" s="28">
        <f>Лист6!M15+630</f>
        <v>6530</v>
      </c>
    </row>
    <row r="71" spans="2:6" x14ac:dyDescent="0.3">
      <c r="B71" s="22"/>
      <c r="C71" s="3"/>
      <c r="D71" s="22"/>
      <c r="E71" s="22"/>
      <c r="F71" s="22"/>
    </row>
    <row r="72" spans="2:6" x14ac:dyDescent="0.3">
      <c r="B72" s="28">
        <f>Лист6!I18+50</f>
        <v>1125</v>
      </c>
      <c r="C72" s="28">
        <f>Лист6!J18+125</f>
        <v>1250</v>
      </c>
      <c r="D72" s="28">
        <f>Лист6!K18+150</f>
        <v>1325</v>
      </c>
      <c r="E72" s="28">
        <f>Лист6!L18+137.5</f>
        <v>1300</v>
      </c>
      <c r="F72" s="28">
        <f>Лист6!M18+157.5</f>
        <v>1382.5</v>
      </c>
    </row>
    <row r="73" spans="2:6" x14ac:dyDescent="0.3">
      <c r="B73" s="28">
        <f>Лист6!I19+50</f>
        <v>1400</v>
      </c>
      <c r="C73" s="28">
        <f>Лист6!J19+125</f>
        <v>1525</v>
      </c>
      <c r="D73" s="28"/>
      <c r="E73" s="28"/>
      <c r="F73" s="28">
        <f>Лист6!M19+157.5</f>
        <v>1657.5</v>
      </c>
    </row>
    <row r="74" spans="2:6" x14ac:dyDescent="0.3">
      <c r="B74" s="28">
        <f>Лист6!I20+200</f>
        <v>2900</v>
      </c>
      <c r="C74" s="28">
        <f>Лист6!J20+500</f>
        <v>3400</v>
      </c>
      <c r="D74" s="28">
        <f>Лист6!K20+600</f>
        <v>3700</v>
      </c>
      <c r="E74" s="28">
        <f>Лист6!L20+275</f>
        <v>3325</v>
      </c>
      <c r="F74" s="28">
        <f>Лист6!M20+315</f>
        <v>3615</v>
      </c>
    </row>
    <row r="75" spans="2:6" x14ac:dyDescent="0.3">
      <c r="B75" s="28">
        <f>Лист6!I21+200</f>
        <v>4000</v>
      </c>
      <c r="C75" s="28">
        <f>Лист6!J21+500</f>
        <v>4500</v>
      </c>
      <c r="D75" s="28"/>
      <c r="E75" s="28"/>
      <c r="F75" s="28">
        <f>Лист6!M21+315</f>
        <v>4715</v>
      </c>
    </row>
    <row r="76" spans="2:6" x14ac:dyDescent="0.3">
      <c r="B76" s="28">
        <f>Лист6!I22+50</f>
        <v>1000</v>
      </c>
      <c r="C76" s="28">
        <f>Лист6!J22+125</f>
        <v>1125</v>
      </c>
      <c r="D76" s="28">
        <f>Лист6!K22+150</f>
        <v>1200</v>
      </c>
      <c r="E76" s="28">
        <f>Лист6!L22+137.5</f>
        <v>1175</v>
      </c>
      <c r="F76" s="28">
        <f>Лист6!M22+157.5</f>
        <v>1257.5</v>
      </c>
    </row>
    <row r="77" spans="2:6" x14ac:dyDescent="0.3">
      <c r="B77" s="28">
        <f>Лист6!I23+50</f>
        <v>1275</v>
      </c>
      <c r="C77" s="28">
        <f>Лист6!J23+125</f>
        <v>1400</v>
      </c>
      <c r="D77" s="28"/>
      <c r="E77" s="28"/>
      <c r="F77" s="28">
        <f>Лист6!M23+157.5</f>
        <v>1532.5</v>
      </c>
    </row>
    <row r="78" spans="2:6" x14ac:dyDescent="0.3">
      <c r="B78" s="28">
        <f>Лист6!I24+200</f>
        <v>2900</v>
      </c>
      <c r="C78" s="28">
        <f>Лист6!J24+500</f>
        <v>3400</v>
      </c>
      <c r="D78" s="28">
        <f>Лист6!K24+300</f>
        <v>3400</v>
      </c>
      <c r="E78" s="28">
        <f>Лист6!L24+275</f>
        <v>3325</v>
      </c>
      <c r="F78" s="28">
        <f>Лист6!M24+315</f>
        <v>3615</v>
      </c>
    </row>
    <row r="79" spans="2:6" x14ac:dyDescent="0.3">
      <c r="B79" s="28">
        <f>Лист6!I25+200</f>
        <v>4000</v>
      </c>
      <c r="C79" s="28">
        <f>Лист6!J25+500</f>
        <v>4500</v>
      </c>
      <c r="D79" s="28"/>
      <c r="E79" s="28"/>
      <c r="F79" s="28">
        <f>Лист6!M25+315</f>
        <v>4715</v>
      </c>
    </row>
    <row r="80" spans="2:6" x14ac:dyDescent="0.3">
      <c r="B80" s="28">
        <f>Лист6!I26+50</f>
        <v>952.5</v>
      </c>
      <c r="C80" s="28">
        <f>Лист6!J26+125</f>
        <v>1077.5</v>
      </c>
      <c r="D80" s="28">
        <f>Лист6!K26+150</f>
        <v>1152.5</v>
      </c>
      <c r="E80" s="28">
        <f>Лист6!L26+137.5</f>
        <v>1127.5</v>
      </c>
      <c r="F80" s="28">
        <f>Лист6!M26+157.5</f>
        <v>1210</v>
      </c>
    </row>
    <row r="81" spans="2:6" x14ac:dyDescent="0.3">
      <c r="B81" s="28">
        <f>Лист6!I27+50</f>
        <v>1227.5</v>
      </c>
      <c r="C81" s="28">
        <f>Лист6!J27+125</f>
        <v>1352.5</v>
      </c>
      <c r="D81" s="28"/>
      <c r="E81" s="28"/>
      <c r="F81" s="28">
        <f>Лист6!M27+157.5</f>
        <v>1485</v>
      </c>
    </row>
    <row r="82" spans="2:6" x14ac:dyDescent="0.3">
      <c r="B82" s="22"/>
      <c r="C82" s="3"/>
      <c r="D82" s="22"/>
      <c r="E82" s="22"/>
      <c r="F82" s="22"/>
    </row>
    <row r="83" spans="2:6" x14ac:dyDescent="0.3">
      <c r="B83" s="28">
        <f>Лист6!I29+50</f>
        <v>1075</v>
      </c>
      <c r="C83" s="28">
        <f>Лист6!J29+125</f>
        <v>1200</v>
      </c>
      <c r="D83" s="28">
        <f>Лист6!K29+150</f>
        <v>1275</v>
      </c>
      <c r="E83" s="28">
        <f>Лист6!L29+137.5</f>
        <v>1250</v>
      </c>
      <c r="F83" s="28">
        <f>Лист6!M29+157.5</f>
        <v>1332.5</v>
      </c>
    </row>
    <row r="84" spans="2:6" x14ac:dyDescent="0.3">
      <c r="B84" s="28">
        <f>Лист6!I30+50</f>
        <v>1350</v>
      </c>
      <c r="C84" s="28">
        <f>Лист6!J30+125</f>
        <v>1475</v>
      </c>
      <c r="D84" s="28"/>
      <c r="E84" s="28"/>
      <c r="F84" s="28">
        <f>Лист6!M30+157.5</f>
        <v>1607.5</v>
      </c>
    </row>
    <row r="85" spans="2:6" x14ac:dyDescent="0.3">
      <c r="B85" s="28">
        <f>Лист6!I31+100</f>
        <v>1850</v>
      </c>
      <c r="C85" s="28">
        <f>Лист6!J31+250</f>
        <v>2100</v>
      </c>
      <c r="D85" s="28">
        <f>Лист6!K31+300</f>
        <v>2250</v>
      </c>
      <c r="E85" s="28">
        <f>Лист6!L31+275</f>
        <v>2150</v>
      </c>
      <c r="F85" s="28">
        <f>Лист6!M31+315</f>
        <v>2365</v>
      </c>
    </row>
    <row r="86" spans="2:6" x14ac:dyDescent="0.3">
      <c r="B86" s="28">
        <f>Лист6!I32+100</f>
        <v>2400</v>
      </c>
      <c r="C86" s="28">
        <f>Лист6!J32+250</f>
        <v>2650</v>
      </c>
      <c r="D86" s="28"/>
      <c r="E86" s="28"/>
      <c r="F86" s="28">
        <f>Лист6!M32+315</f>
        <v>2915</v>
      </c>
    </row>
    <row r="87" spans="2:6" x14ac:dyDescent="0.3">
      <c r="B87" s="22"/>
      <c r="C87" s="3"/>
      <c r="D87" s="22"/>
      <c r="E87" s="22"/>
      <c r="F87" s="22"/>
    </row>
    <row r="88" spans="2:6" x14ac:dyDescent="0.3">
      <c r="B88" s="28">
        <f>Лист6!O3+50</f>
        <v>1025</v>
      </c>
      <c r="C88" s="28">
        <f>Лист6!P3+125</f>
        <v>1150</v>
      </c>
      <c r="D88" s="28">
        <f>Лист6!Q3+150</f>
        <v>1225</v>
      </c>
      <c r="E88" s="28">
        <f>Лист6!R3+137.5</f>
        <v>1200</v>
      </c>
      <c r="F88" s="28">
        <f>Лист6!S3+157.5</f>
        <v>1282.5</v>
      </c>
    </row>
    <row r="89" spans="2:6" x14ac:dyDescent="0.3">
      <c r="B89" s="28">
        <f>Лист6!O4+50</f>
        <v>1300</v>
      </c>
      <c r="C89" s="28">
        <f>Лист6!P4+125</f>
        <v>1425</v>
      </c>
      <c r="D89" s="28"/>
      <c r="E89" s="28"/>
      <c r="F89" s="28">
        <f>Лист6!S4+157.5</f>
        <v>1557.5</v>
      </c>
    </row>
    <row r="90" spans="2:6" x14ac:dyDescent="0.3">
      <c r="B90" s="3"/>
      <c r="C90" s="3"/>
      <c r="D90" s="22"/>
      <c r="E90" s="22"/>
      <c r="F90" s="22"/>
    </row>
    <row r="91" spans="2:6" x14ac:dyDescent="0.3">
      <c r="B91" s="28">
        <f>Лист6!O6+50</f>
        <v>1075</v>
      </c>
      <c r="C91" s="28">
        <f>Лист6!P6+125</f>
        <v>1200</v>
      </c>
      <c r="D91" s="28">
        <f>Лист6!Q6+150</f>
        <v>1275</v>
      </c>
      <c r="E91" s="28">
        <f>Лист6!R6+137.5</f>
        <v>1250</v>
      </c>
      <c r="F91" s="28">
        <f>Лист6!S6+157.3</f>
        <v>1332.3</v>
      </c>
    </row>
    <row r="92" spans="2:6" x14ac:dyDescent="0.3">
      <c r="B92" s="28">
        <f>Лист6!O7+50</f>
        <v>1350</v>
      </c>
      <c r="C92" s="28">
        <f>Лист6!P7+125</f>
        <v>1475</v>
      </c>
      <c r="D92" s="28"/>
      <c r="E92" s="28"/>
      <c r="F92" s="28">
        <f>Лист6!S7+157.3</f>
        <v>1607.3</v>
      </c>
    </row>
    <row r="93" spans="2:6" x14ac:dyDescent="0.3">
      <c r="B93" s="22"/>
      <c r="C93" s="3"/>
      <c r="D93" s="22"/>
      <c r="E93" s="22"/>
      <c r="F93" s="22"/>
    </row>
    <row r="94" spans="2:6" x14ac:dyDescent="0.3">
      <c r="B94" s="28">
        <f>Лист6!O9+32</f>
        <v>1700</v>
      </c>
      <c r="C94" s="28">
        <f>Лист6!P9+80</f>
        <v>1780</v>
      </c>
      <c r="D94" s="28">
        <f>Лист6!Q9+96</f>
        <v>1828</v>
      </c>
      <c r="E94" s="28">
        <f>Лист6!R9+88</f>
        <v>1812</v>
      </c>
      <c r="F94" s="28">
        <f>Лист6!S9+100.8</f>
        <v>1864.8</v>
      </c>
    </row>
    <row r="95" spans="2:6" x14ac:dyDescent="0.3">
      <c r="B95" s="28">
        <f>Лист6!O10+32</f>
        <v>1876</v>
      </c>
      <c r="C95" s="28">
        <f>Лист6!P10+80</f>
        <v>1956</v>
      </c>
      <c r="D95" s="28"/>
      <c r="E95" s="28"/>
      <c r="F95" s="28">
        <f>Лист6!S10+100.8</f>
        <v>2040.8</v>
      </c>
    </row>
    <row r="96" spans="2:6" x14ac:dyDescent="0.3">
      <c r="B96" s="22"/>
      <c r="C96" s="3"/>
      <c r="D96" s="22"/>
      <c r="E96" s="22"/>
      <c r="F96" s="22"/>
    </row>
    <row r="97" spans="2:6" x14ac:dyDescent="0.3">
      <c r="B97" s="28">
        <f>Лист6!O12+50</f>
        <v>1325</v>
      </c>
      <c r="C97" s="28">
        <f>Лист6!P12+125</f>
        <v>1450</v>
      </c>
      <c r="D97" s="28">
        <f>Лист6!Q12+150</f>
        <v>1525</v>
      </c>
      <c r="E97" s="28">
        <f>Лист6!R12+137.5</f>
        <v>1500</v>
      </c>
      <c r="F97" s="28">
        <f>Лист6!S12+157.5</f>
        <v>1582.5</v>
      </c>
    </row>
    <row r="98" spans="2:6" x14ac:dyDescent="0.3">
      <c r="B98" s="28">
        <f>Лист6!O13+50</f>
        <v>1600</v>
      </c>
      <c r="C98" s="28">
        <f>Лист6!P13+125</f>
        <v>1725</v>
      </c>
      <c r="D98" s="28"/>
      <c r="E98" s="28"/>
      <c r="F98" s="28">
        <f>Лист6!S13+157.5</f>
        <v>1857.5</v>
      </c>
    </row>
    <row r="99" spans="2:6" x14ac:dyDescent="0.3">
      <c r="B99" s="28">
        <f>Лист6!O14+50</f>
        <v>1250</v>
      </c>
      <c r="C99" s="28">
        <f>Лист6!P14+125</f>
        <v>1375</v>
      </c>
      <c r="D99" s="28">
        <f>Лист6!Q14+150</f>
        <v>1450</v>
      </c>
      <c r="E99" s="28">
        <f>Лист6!R14+137.5</f>
        <v>1425</v>
      </c>
      <c r="F99" s="28">
        <f>Лист6!S14+157.5</f>
        <v>1507.5</v>
      </c>
    </row>
    <row r="100" spans="2:6" x14ac:dyDescent="0.3">
      <c r="B100" s="28">
        <f>Лист6!O15+50</f>
        <v>1525</v>
      </c>
      <c r="C100" s="28">
        <f>Лист6!P15+125</f>
        <v>1650</v>
      </c>
      <c r="D100" s="28"/>
      <c r="E100" s="28"/>
      <c r="F100" s="28">
        <f>Лист6!S15+157.5</f>
        <v>1782.5</v>
      </c>
    </row>
    <row r="101" spans="2:6" x14ac:dyDescent="0.3">
      <c r="B101" s="28">
        <f>Лист6!O16+200</f>
        <v>2900</v>
      </c>
      <c r="C101" s="28">
        <f>Лист6!P16+500</f>
        <v>3400</v>
      </c>
      <c r="D101" s="28">
        <f>Лист6!Q16+600</f>
        <v>3700</v>
      </c>
      <c r="E101" s="28">
        <f>Лист6!R16+550</f>
        <v>3600</v>
      </c>
      <c r="F101" s="28">
        <f>Лист6!S16+630</f>
        <v>3930</v>
      </c>
    </row>
    <row r="102" spans="2:6" x14ac:dyDescent="0.3">
      <c r="B102" s="28">
        <f>Лист6!O17+200</f>
        <v>4000</v>
      </c>
      <c r="C102" s="28">
        <f>Лист6!P17+500</f>
        <v>4500</v>
      </c>
      <c r="D102" s="28"/>
      <c r="E102" s="28"/>
      <c r="F102" s="28">
        <f>Лист6!S17+630</f>
        <v>5030</v>
      </c>
    </row>
    <row r="103" spans="2:6" x14ac:dyDescent="0.3">
      <c r="B103" s="28"/>
      <c r="C103" s="29"/>
      <c r="D103" s="28"/>
      <c r="E103" s="28"/>
      <c r="F103" s="28"/>
    </row>
    <row r="104" spans="2:6" x14ac:dyDescent="0.3">
      <c r="B104" s="28">
        <f>Лист6!O20+20</f>
        <v>1200</v>
      </c>
      <c r="C104" s="28">
        <f>Лист6!P20+50</f>
        <v>1250</v>
      </c>
      <c r="D104" s="28">
        <f>Лист6!Q20+60</f>
        <v>1280</v>
      </c>
      <c r="E104" s="28">
        <f>Лист6!R20+55</f>
        <v>1270</v>
      </c>
      <c r="F104" s="28">
        <f>Лист6!S20+63</f>
        <v>1303</v>
      </c>
    </row>
    <row r="105" spans="2:6" x14ac:dyDescent="0.3">
      <c r="B105" s="28">
        <f>Лист6!O21+20</f>
        <v>1310</v>
      </c>
      <c r="C105" s="28">
        <f>Лист6!P21+50</f>
        <v>1360</v>
      </c>
      <c r="D105" s="28"/>
      <c r="E105" s="28"/>
      <c r="F105" s="28">
        <f>Лист6!S21+63</f>
        <v>1413</v>
      </c>
    </row>
    <row r="106" spans="2:6" x14ac:dyDescent="0.3">
      <c r="B106" s="28">
        <f>Лист6!O22+12</f>
        <v>760</v>
      </c>
      <c r="C106" s="28">
        <f>Лист6!P22+30</f>
        <v>790</v>
      </c>
      <c r="D106" s="28">
        <f>Лист6!Q22+36</f>
        <v>808</v>
      </c>
      <c r="E106" s="28">
        <f>Лист6!R22+33</f>
        <v>802</v>
      </c>
      <c r="F106" s="28">
        <f>Лист6!S22+37.8</f>
        <v>821.8</v>
      </c>
    </row>
    <row r="107" spans="2:6" x14ac:dyDescent="0.3">
      <c r="B107" s="28">
        <f>Лист6!O23+12</f>
        <v>826</v>
      </c>
      <c r="C107" s="28">
        <f>Лист6!P23+30</f>
        <v>856</v>
      </c>
      <c r="D107" s="28"/>
      <c r="E107" s="28"/>
      <c r="F107" s="28">
        <f>Лист6!S23+37.8</f>
        <v>887.8</v>
      </c>
    </row>
    <row r="108" spans="2:6" x14ac:dyDescent="0.3">
      <c r="B108" s="22"/>
      <c r="C108" s="3"/>
      <c r="D108" s="22"/>
      <c r="E108" s="22"/>
      <c r="F108" s="22"/>
    </row>
    <row r="109" spans="2:6" x14ac:dyDescent="0.3">
      <c r="B109" s="28">
        <f>Лист6!O26+200</f>
        <v>4400</v>
      </c>
      <c r="C109" s="28">
        <f>Лист6!P26+500</f>
        <v>4900</v>
      </c>
      <c r="D109" s="28">
        <f>Лист6!Q26+600</f>
        <v>5200</v>
      </c>
      <c r="E109" s="28">
        <f>Лист6!R26+550</f>
        <v>5100</v>
      </c>
      <c r="F109" s="28">
        <f>Лист6!S26+630</f>
        <v>5430</v>
      </c>
    </row>
    <row r="110" spans="2:6" x14ac:dyDescent="0.3">
      <c r="B110" s="28">
        <f>Лист6!O27+200</f>
        <v>5500</v>
      </c>
      <c r="C110" s="28">
        <f>Лист6!P27+500</f>
        <v>6000</v>
      </c>
      <c r="D110" s="28"/>
      <c r="E110" s="28"/>
      <c r="F110" s="28">
        <f>Лист6!S27+630</f>
        <v>6530</v>
      </c>
    </row>
    <row r="111" spans="2:6" x14ac:dyDescent="0.3">
      <c r="B111" s="28">
        <f>Лист6!O28+200</f>
        <v>5000</v>
      </c>
      <c r="C111" s="28">
        <f>Лист6!P28+500</f>
        <v>5500</v>
      </c>
      <c r="D111" s="28">
        <f>Лист6!Q28+600</f>
        <v>5800</v>
      </c>
      <c r="E111" s="28">
        <f>Лист6!R28+550</f>
        <v>5700</v>
      </c>
      <c r="F111" s="28">
        <f>Лист6!S28+630</f>
        <v>6030</v>
      </c>
    </row>
    <row r="112" spans="2:6" x14ac:dyDescent="0.3">
      <c r="B112" s="28">
        <f>Лист6!O29+200</f>
        <v>6100</v>
      </c>
      <c r="C112" s="28">
        <f>Лист6!P29+500</f>
        <v>6600</v>
      </c>
      <c r="D112" s="28"/>
      <c r="E112" s="28"/>
      <c r="F112" s="28">
        <f>Лист6!S29+630</f>
        <v>7130</v>
      </c>
    </row>
    <row r="113" spans="2:6" x14ac:dyDescent="0.3">
      <c r="B113" s="28">
        <f>Лист6!O30+200</f>
        <v>5100</v>
      </c>
      <c r="C113" s="28">
        <f>Лист6!P30+500</f>
        <v>5600</v>
      </c>
      <c r="D113" s="28">
        <f>Лист6!Q30+600</f>
        <v>5900</v>
      </c>
      <c r="E113" s="28">
        <f>Лист6!R30+550</f>
        <v>5800</v>
      </c>
      <c r="F113" s="28">
        <f>Лист6!S30+630</f>
        <v>6130</v>
      </c>
    </row>
    <row r="114" spans="2:6" x14ac:dyDescent="0.3">
      <c r="B114" s="28">
        <f>Лист6!O31+200</f>
        <v>6200</v>
      </c>
      <c r="C114" s="28">
        <f>Лист6!P31+500</f>
        <v>6700</v>
      </c>
      <c r="D114" s="28"/>
      <c r="E114" s="28"/>
      <c r="F114" s="28">
        <f>Лист6!S31+630</f>
        <v>7230</v>
      </c>
    </row>
    <row r="115" spans="2:6" x14ac:dyDescent="0.3">
      <c r="B115" s="28">
        <f>Лист6!O32+200</f>
        <v>10400</v>
      </c>
      <c r="C115" s="28">
        <f>Лист6!P32+500</f>
        <v>10900</v>
      </c>
      <c r="D115" s="28">
        <f>Лист6!Q32+600</f>
        <v>11200</v>
      </c>
      <c r="E115" s="28">
        <f>Лист6!R32+550</f>
        <v>11100</v>
      </c>
      <c r="F115" s="28">
        <f>Лист6!S32+630</f>
        <v>11430</v>
      </c>
    </row>
    <row r="116" spans="2:6" x14ac:dyDescent="0.3">
      <c r="B116" s="28">
        <f>Лист6!O33+200</f>
        <v>11500</v>
      </c>
      <c r="C116" s="28">
        <f>Лист6!P33+500</f>
        <v>12000</v>
      </c>
      <c r="D116" s="28"/>
      <c r="E116" s="28"/>
      <c r="F116" s="28">
        <f>Лист6!S33+630</f>
        <v>12530</v>
      </c>
    </row>
    <row r="117" spans="2:6" x14ac:dyDescent="0.3">
      <c r="B117" s="28">
        <f>Лист6!O34+200</f>
        <v>6200</v>
      </c>
      <c r="C117" s="28">
        <f>Лист6!P34+500</f>
        <v>6700</v>
      </c>
      <c r="D117" s="28">
        <f>Лист6!Q34+600</f>
        <v>7000</v>
      </c>
      <c r="E117" s="28">
        <f>Лист6!R34+550</f>
        <v>6900</v>
      </c>
      <c r="F117" s="28">
        <f>Лист6!S34+630</f>
        <v>7230</v>
      </c>
    </row>
    <row r="118" spans="2:6" x14ac:dyDescent="0.3">
      <c r="B118" s="28">
        <f>Лист6!O35+200</f>
        <v>7300</v>
      </c>
      <c r="C118" s="28">
        <f>Лист6!P35+500</f>
        <v>7800</v>
      </c>
      <c r="D118" s="28"/>
      <c r="E118" s="28"/>
      <c r="F118" s="28">
        <f>Лист6!S35+630</f>
        <v>8330</v>
      </c>
    </row>
    <row r="119" spans="2:6" x14ac:dyDescent="0.3">
      <c r="B119" s="22"/>
      <c r="C119" s="22"/>
      <c r="D119" s="22"/>
      <c r="E119" s="22"/>
      <c r="F119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L99"/>
  <sheetViews>
    <sheetView tabSelected="1" zoomScaleNormal="100" workbookViewId="0">
      <selection activeCell="AD103" sqref="AD103"/>
    </sheetView>
  </sheetViews>
  <sheetFormatPr defaultColWidth="9.109375" defaultRowHeight="13.2" x14ac:dyDescent="0.25"/>
  <cols>
    <col min="1" max="1" width="33.109375" style="3" customWidth="1"/>
    <col min="2" max="2" width="4.5546875" style="3" customWidth="1"/>
    <col min="3" max="3" width="9.44140625" style="3" customWidth="1"/>
    <col min="4" max="4" width="12.44140625" style="3" customWidth="1"/>
    <col min="5" max="5" width="11.6640625" style="3" customWidth="1"/>
    <col min="6" max="6" width="11.88671875" style="3" customWidth="1"/>
    <col min="7" max="7" width="14.88671875" style="3" customWidth="1"/>
    <col min="8" max="251" width="9.109375" style="3"/>
    <col min="252" max="252" width="33.109375" style="3" customWidth="1"/>
    <col min="253" max="253" width="4.5546875" style="3" customWidth="1"/>
    <col min="254" max="254" width="9.44140625" style="3" customWidth="1"/>
    <col min="255" max="255" width="13.109375" style="3" customWidth="1"/>
    <col min="256" max="256" width="12.44140625" style="3" customWidth="1"/>
    <col min="257" max="257" width="11.6640625" style="3" customWidth="1"/>
    <col min="258" max="258" width="11.88671875" style="3" customWidth="1"/>
    <col min="259" max="259" width="14.88671875" style="3" customWidth="1"/>
    <col min="260" max="260" width="9.5546875" style="3" bestFit="1" customWidth="1"/>
    <col min="261" max="507" width="9.109375" style="3"/>
    <col min="508" max="508" width="33.109375" style="3" customWidth="1"/>
    <col min="509" max="509" width="4.5546875" style="3" customWidth="1"/>
    <col min="510" max="510" width="9.44140625" style="3" customWidth="1"/>
    <col min="511" max="511" width="13.109375" style="3" customWidth="1"/>
    <col min="512" max="512" width="12.44140625" style="3" customWidth="1"/>
    <col min="513" max="513" width="11.6640625" style="3" customWidth="1"/>
    <col min="514" max="514" width="11.88671875" style="3" customWidth="1"/>
    <col min="515" max="515" width="14.88671875" style="3" customWidth="1"/>
    <col min="516" max="516" width="9.5546875" style="3" bestFit="1" customWidth="1"/>
    <col min="517" max="763" width="9.109375" style="3"/>
    <col min="764" max="764" width="33.109375" style="3" customWidth="1"/>
    <col min="765" max="765" width="4.5546875" style="3" customWidth="1"/>
    <col min="766" max="766" width="9.44140625" style="3" customWidth="1"/>
    <col min="767" max="767" width="13.109375" style="3" customWidth="1"/>
    <col min="768" max="768" width="12.44140625" style="3" customWidth="1"/>
    <col min="769" max="769" width="11.6640625" style="3" customWidth="1"/>
    <col min="770" max="770" width="11.88671875" style="3" customWidth="1"/>
    <col min="771" max="771" width="14.88671875" style="3" customWidth="1"/>
    <col min="772" max="772" width="9.5546875" style="3" bestFit="1" customWidth="1"/>
    <col min="773" max="1019" width="9.109375" style="3"/>
    <col min="1020" max="1020" width="33.109375" style="3" customWidth="1"/>
    <col min="1021" max="1021" width="4.5546875" style="3" customWidth="1"/>
    <col min="1022" max="1022" width="9.44140625" style="3" customWidth="1"/>
    <col min="1023" max="1023" width="13.109375" style="3" customWidth="1"/>
    <col min="1024" max="1024" width="12.44140625" style="3" customWidth="1"/>
    <col min="1025" max="1025" width="11.6640625" style="3" customWidth="1"/>
    <col min="1026" max="1026" width="11.88671875" style="3" customWidth="1"/>
    <col min="1027" max="1027" width="14.88671875" style="3" customWidth="1"/>
    <col min="1028" max="1028" width="9.5546875" style="3" bestFit="1" customWidth="1"/>
    <col min="1029" max="1275" width="9.109375" style="3"/>
    <col min="1276" max="1276" width="33.109375" style="3" customWidth="1"/>
    <col min="1277" max="1277" width="4.5546875" style="3" customWidth="1"/>
    <col min="1278" max="1278" width="9.44140625" style="3" customWidth="1"/>
    <col min="1279" max="1279" width="13.109375" style="3" customWidth="1"/>
    <col min="1280" max="1280" width="12.44140625" style="3" customWidth="1"/>
    <col min="1281" max="1281" width="11.6640625" style="3" customWidth="1"/>
    <col min="1282" max="1282" width="11.88671875" style="3" customWidth="1"/>
    <col min="1283" max="1283" width="14.88671875" style="3" customWidth="1"/>
    <col min="1284" max="1284" width="9.5546875" style="3" bestFit="1" customWidth="1"/>
    <col min="1285" max="1531" width="9.109375" style="3"/>
    <col min="1532" max="1532" width="33.109375" style="3" customWidth="1"/>
    <col min="1533" max="1533" width="4.5546875" style="3" customWidth="1"/>
    <col min="1534" max="1534" width="9.44140625" style="3" customWidth="1"/>
    <col min="1535" max="1535" width="13.109375" style="3" customWidth="1"/>
    <col min="1536" max="1536" width="12.44140625" style="3" customWidth="1"/>
    <col min="1537" max="1537" width="11.6640625" style="3" customWidth="1"/>
    <col min="1538" max="1538" width="11.88671875" style="3" customWidth="1"/>
    <col min="1539" max="1539" width="14.88671875" style="3" customWidth="1"/>
    <col min="1540" max="1540" width="9.5546875" style="3" bestFit="1" customWidth="1"/>
    <col min="1541" max="1787" width="9.109375" style="3"/>
    <col min="1788" max="1788" width="33.109375" style="3" customWidth="1"/>
    <col min="1789" max="1789" width="4.5546875" style="3" customWidth="1"/>
    <col min="1790" max="1790" width="9.44140625" style="3" customWidth="1"/>
    <col min="1791" max="1791" width="13.109375" style="3" customWidth="1"/>
    <col min="1792" max="1792" width="12.44140625" style="3" customWidth="1"/>
    <col min="1793" max="1793" width="11.6640625" style="3" customWidth="1"/>
    <col min="1794" max="1794" width="11.88671875" style="3" customWidth="1"/>
    <col min="1795" max="1795" width="14.88671875" style="3" customWidth="1"/>
    <col min="1796" max="1796" width="9.5546875" style="3" bestFit="1" customWidth="1"/>
    <col min="1797" max="2043" width="9.109375" style="3"/>
    <col min="2044" max="2044" width="33.109375" style="3" customWidth="1"/>
    <col min="2045" max="2045" width="4.5546875" style="3" customWidth="1"/>
    <col min="2046" max="2046" width="9.44140625" style="3" customWidth="1"/>
    <col min="2047" max="2047" width="13.109375" style="3" customWidth="1"/>
    <col min="2048" max="2048" width="12.44140625" style="3" customWidth="1"/>
    <col min="2049" max="2049" width="11.6640625" style="3" customWidth="1"/>
    <col min="2050" max="2050" width="11.88671875" style="3" customWidth="1"/>
    <col min="2051" max="2051" width="14.88671875" style="3" customWidth="1"/>
    <col min="2052" max="2052" width="9.5546875" style="3" bestFit="1" customWidth="1"/>
    <col min="2053" max="2299" width="9.109375" style="3"/>
    <col min="2300" max="2300" width="33.109375" style="3" customWidth="1"/>
    <col min="2301" max="2301" width="4.5546875" style="3" customWidth="1"/>
    <col min="2302" max="2302" width="9.44140625" style="3" customWidth="1"/>
    <col min="2303" max="2303" width="13.109375" style="3" customWidth="1"/>
    <col min="2304" max="2304" width="12.44140625" style="3" customWidth="1"/>
    <col min="2305" max="2305" width="11.6640625" style="3" customWidth="1"/>
    <col min="2306" max="2306" width="11.88671875" style="3" customWidth="1"/>
    <col min="2307" max="2307" width="14.88671875" style="3" customWidth="1"/>
    <col min="2308" max="2308" width="9.5546875" style="3" bestFit="1" customWidth="1"/>
    <col min="2309" max="2555" width="9.109375" style="3"/>
    <col min="2556" max="2556" width="33.109375" style="3" customWidth="1"/>
    <col min="2557" max="2557" width="4.5546875" style="3" customWidth="1"/>
    <col min="2558" max="2558" width="9.44140625" style="3" customWidth="1"/>
    <col min="2559" max="2559" width="13.109375" style="3" customWidth="1"/>
    <col min="2560" max="2560" width="12.44140625" style="3" customWidth="1"/>
    <col min="2561" max="2561" width="11.6640625" style="3" customWidth="1"/>
    <col min="2562" max="2562" width="11.88671875" style="3" customWidth="1"/>
    <col min="2563" max="2563" width="14.88671875" style="3" customWidth="1"/>
    <col min="2564" max="2564" width="9.5546875" style="3" bestFit="1" customWidth="1"/>
    <col min="2565" max="2811" width="9.109375" style="3"/>
    <col min="2812" max="2812" width="33.109375" style="3" customWidth="1"/>
    <col min="2813" max="2813" width="4.5546875" style="3" customWidth="1"/>
    <col min="2814" max="2814" width="9.44140625" style="3" customWidth="1"/>
    <col min="2815" max="2815" width="13.109375" style="3" customWidth="1"/>
    <col min="2816" max="2816" width="12.44140625" style="3" customWidth="1"/>
    <col min="2817" max="2817" width="11.6640625" style="3" customWidth="1"/>
    <col min="2818" max="2818" width="11.88671875" style="3" customWidth="1"/>
    <col min="2819" max="2819" width="14.88671875" style="3" customWidth="1"/>
    <col min="2820" max="2820" width="9.5546875" style="3" bestFit="1" customWidth="1"/>
    <col min="2821" max="3067" width="9.109375" style="3"/>
    <col min="3068" max="3068" width="33.109375" style="3" customWidth="1"/>
    <col min="3069" max="3069" width="4.5546875" style="3" customWidth="1"/>
    <col min="3070" max="3070" width="9.44140625" style="3" customWidth="1"/>
    <col min="3071" max="3071" width="13.109375" style="3" customWidth="1"/>
    <col min="3072" max="3072" width="12.44140625" style="3" customWidth="1"/>
    <col min="3073" max="3073" width="11.6640625" style="3" customWidth="1"/>
    <col min="3074" max="3074" width="11.88671875" style="3" customWidth="1"/>
    <col min="3075" max="3075" width="14.88671875" style="3" customWidth="1"/>
    <col min="3076" max="3076" width="9.5546875" style="3" bestFit="1" customWidth="1"/>
    <col min="3077" max="3323" width="9.109375" style="3"/>
    <col min="3324" max="3324" width="33.109375" style="3" customWidth="1"/>
    <col min="3325" max="3325" width="4.5546875" style="3" customWidth="1"/>
    <col min="3326" max="3326" width="9.44140625" style="3" customWidth="1"/>
    <col min="3327" max="3327" width="13.109375" style="3" customWidth="1"/>
    <col min="3328" max="3328" width="12.44140625" style="3" customWidth="1"/>
    <col min="3329" max="3329" width="11.6640625" style="3" customWidth="1"/>
    <col min="3330" max="3330" width="11.88671875" style="3" customWidth="1"/>
    <col min="3331" max="3331" width="14.88671875" style="3" customWidth="1"/>
    <col min="3332" max="3332" width="9.5546875" style="3" bestFit="1" customWidth="1"/>
    <col min="3333" max="3579" width="9.109375" style="3"/>
    <col min="3580" max="3580" width="33.109375" style="3" customWidth="1"/>
    <col min="3581" max="3581" width="4.5546875" style="3" customWidth="1"/>
    <col min="3582" max="3582" width="9.44140625" style="3" customWidth="1"/>
    <col min="3583" max="3583" width="13.109375" style="3" customWidth="1"/>
    <col min="3584" max="3584" width="12.44140625" style="3" customWidth="1"/>
    <col min="3585" max="3585" width="11.6640625" style="3" customWidth="1"/>
    <col min="3586" max="3586" width="11.88671875" style="3" customWidth="1"/>
    <col min="3587" max="3587" width="14.88671875" style="3" customWidth="1"/>
    <col min="3588" max="3588" width="9.5546875" style="3" bestFit="1" customWidth="1"/>
    <col min="3589" max="3835" width="9.109375" style="3"/>
    <col min="3836" max="3836" width="33.109375" style="3" customWidth="1"/>
    <col min="3837" max="3837" width="4.5546875" style="3" customWidth="1"/>
    <col min="3838" max="3838" width="9.44140625" style="3" customWidth="1"/>
    <col min="3839" max="3839" width="13.109375" style="3" customWidth="1"/>
    <col min="3840" max="3840" width="12.44140625" style="3" customWidth="1"/>
    <col min="3841" max="3841" width="11.6640625" style="3" customWidth="1"/>
    <col min="3842" max="3842" width="11.88671875" style="3" customWidth="1"/>
    <col min="3843" max="3843" width="14.88671875" style="3" customWidth="1"/>
    <col min="3844" max="3844" width="9.5546875" style="3" bestFit="1" customWidth="1"/>
    <col min="3845" max="4091" width="9.109375" style="3"/>
    <col min="4092" max="4092" width="33.109375" style="3" customWidth="1"/>
    <col min="4093" max="4093" width="4.5546875" style="3" customWidth="1"/>
    <col min="4094" max="4094" width="9.44140625" style="3" customWidth="1"/>
    <col min="4095" max="4095" width="13.109375" style="3" customWidth="1"/>
    <col min="4096" max="4096" width="12.44140625" style="3" customWidth="1"/>
    <col min="4097" max="4097" width="11.6640625" style="3" customWidth="1"/>
    <col min="4098" max="4098" width="11.88671875" style="3" customWidth="1"/>
    <col min="4099" max="4099" width="14.88671875" style="3" customWidth="1"/>
    <col min="4100" max="4100" width="9.5546875" style="3" bestFit="1" customWidth="1"/>
    <col min="4101" max="4347" width="9.109375" style="3"/>
    <col min="4348" max="4348" width="33.109375" style="3" customWidth="1"/>
    <col min="4349" max="4349" width="4.5546875" style="3" customWidth="1"/>
    <col min="4350" max="4350" width="9.44140625" style="3" customWidth="1"/>
    <col min="4351" max="4351" width="13.109375" style="3" customWidth="1"/>
    <col min="4352" max="4352" width="12.44140625" style="3" customWidth="1"/>
    <col min="4353" max="4353" width="11.6640625" style="3" customWidth="1"/>
    <col min="4354" max="4354" width="11.88671875" style="3" customWidth="1"/>
    <col min="4355" max="4355" width="14.88671875" style="3" customWidth="1"/>
    <col min="4356" max="4356" width="9.5546875" style="3" bestFit="1" customWidth="1"/>
    <col min="4357" max="4603" width="9.109375" style="3"/>
    <col min="4604" max="4604" width="33.109375" style="3" customWidth="1"/>
    <col min="4605" max="4605" width="4.5546875" style="3" customWidth="1"/>
    <col min="4606" max="4606" width="9.44140625" style="3" customWidth="1"/>
    <col min="4607" max="4607" width="13.109375" style="3" customWidth="1"/>
    <col min="4608" max="4608" width="12.44140625" style="3" customWidth="1"/>
    <col min="4609" max="4609" width="11.6640625" style="3" customWidth="1"/>
    <col min="4610" max="4610" width="11.88671875" style="3" customWidth="1"/>
    <col min="4611" max="4611" width="14.88671875" style="3" customWidth="1"/>
    <col min="4612" max="4612" width="9.5546875" style="3" bestFit="1" customWidth="1"/>
    <col min="4613" max="4859" width="9.109375" style="3"/>
    <col min="4860" max="4860" width="33.109375" style="3" customWidth="1"/>
    <col min="4861" max="4861" width="4.5546875" style="3" customWidth="1"/>
    <col min="4862" max="4862" width="9.44140625" style="3" customWidth="1"/>
    <col min="4863" max="4863" width="13.109375" style="3" customWidth="1"/>
    <col min="4864" max="4864" width="12.44140625" style="3" customWidth="1"/>
    <col min="4865" max="4865" width="11.6640625" style="3" customWidth="1"/>
    <col min="4866" max="4866" width="11.88671875" style="3" customWidth="1"/>
    <col min="4867" max="4867" width="14.88671875" style="3" customWidth="1"/>
    <col min="4868" max="4868" width="9.5546875" style="3" bestFit="1" customWidth="1"/>
    <col min="4869" max="5115" width="9.109375" style="3"/>
    <col min="5116" max="5116" width="33.109375" style="3" customWidth="1"/>
    <col min="5117" max="5117" width="4.5546875" style="3" customWidth="1"/>
    <col min="5118" max="5118" width="9.44140625" style="3" customWidth="1"/>
    <col min="5119" max="5119" width="13.109375" style="3" customWidth="1"/>
    <col min="5120" max="5120" width="12.44140625" style="3" customWidth="1"/>
    <col min="5121" max="5121" width="11.6640625" style="3" customWidth="1"/>
    <col min="5122" max="5122" width="11.88671875" style="3" customWidth="1"/>
    <col min="5123" max="5123" width="14.88671875" style="3" customWidth="1"/>
    <col min="5124" max="5124" width="9.5546875" style="3" bestFit="1" customWidth="1"/>
    <col min="5125" max="5371" width="9.109375" style="3"/>
    <col min="5372" max="5372" width="33.109375" style="3" customWidth="1"/>
    <col min="5373" max="5373" width="4.5546875" style="3" customWidth="1"/>
    <col min="5374" max="5374" width="9.44140625" style="3" customWidth="1"/>
    <col min="5375" max="5375" width="13.109375" style="3" customWidth="1"/>
    <col min="5376" max="5376" width="12.44140625" style="3" customWidth="1"/>
    <col min="5377" max="5377" width="11.6640625" style="3" customWidth="1"/>
    <col min="5378" max="5378" width="11.88671875" style="3" customWidth="1"/>
    <col min="5379" max="5379" width="14.88671875" style="3" customWidth="1"/>
    <col min="5380" max="5380" width="9.5546875" style="3" bestFit="1" customWidth="1"/>
    <col min="5381" max="5627" width="9.109375" style="3"/>
    <col min="5628" max="5628" width="33.109375" style="3" customWidth="1"/>
    <col min="5629" max="5629" width="4.5546875" style="3" customWidth="1"/>
    <col min="5630" max="5630" width="9.44140625" style="3" customWidth="1"/>
    <col min="5631" max="5631" width="13.109375" style="3" customWidth="1"/>
    <col min="5632" max="5632" width="12.44140625" style="3" customWidth="1"/>
    <col min="5633" max="5633" width="11.6640625" style="3" customWidth="1"/>
    <col min="5634" max="5634" width="11.88671875" style="3" customWidth="1"/>
    <col min="5635" max="5635" width="14.88671875" style="3" customWidth="1"/>
    <col min="5636" max="5636" width="9.5546875" style="3" bestFit="1" customWidth="1"/>
    <col min="5637" max="5883" width="9.109375" style="3"/>
    <col min="5884" max="5884" width="33.109375" style="3" customWidth="1"/>
    <col min="5885" max="5885" width="4.5546875" style="3" customWidth="1"/>
    <col min="5886" max="5886" width="9.44140625" style="3" customWidth="1"/>
    <col min="5887" max="5887" width="13.109375" style="3" customWidth="1"/>
    <col min="5888" max="5888" width="12.44140625" style="3" customWidth="1"/>
    <col min="5889" max="5889" width="11.6640625" style="3" customWidth="1"/>
    <col min="5890" max="5890" width="11.88671875" style="3" customWidth="1"/>
    <col min="5891" max="5891" width="14.88671875" style="3" customWidth="1"/>
    <col min="5892" max="5892" width="9.5546875" style="3" bestFit="1" customWidth="1"/>
    <col min="5893" max="6139" width="9.109375" style="3"/>
    <col min="6140" max="6140" width="33.109375" style="3" customWidth="1"/>
    <col min="6141" max="6141" width="4.5546875" style="3" customWidth="1"/>
    <col min="6142" max="6142" width="9.44140625" style="3" customWidth="1"/>
    <col min="6143" max="6143" width="13.109375" style="3" customWidth="1"/>
    <col min="6144" max="6144" width="12.44140625" style="3" customWidth="1"/>
    <col min="6145" max="6145" width="11.6640625" style="3" customWidth="1"/>
    <col min="6146" max="6146" width="11.88671875" style="3" customWidth="1"/>
    <col min="6147" max="6147" width="14.88671875" style="3" customWidth="1"/>
    <col min="6148" max="6148" width="9.5546875" style="3" bestFit="1" customWidth="1"/>
    <col min="6149" max="6395" width="9.109375" style="3"/>
    <col min="6396" max="6396" width="33.109375" style="3" customWidth="1"/>
    <col min="6397" max="6397" width="4.5546875" style="3" customWidth="1"/>
    <col min="6398" max="6398" width="9.44140625" style="3" customWidth="1"/>
    <col min="6399" max="6399" width="13.109375" style="3" customWidth="1"/>
    <col min="6400" max="6400" width="12.44140625" style="3" customWidth="1"/>
    <col min="6401" max="6401" width="11.6640625" style="3" customWidth="1"/>
    <col min="6402" max="6402" width="11.88671875" style="3" customWidth="1"/>
    <col min="6403" max="6403" width="14.88671875" style="3" customWidth="1"/>
    <col min="6404" max="6404" width="9.5546875" style="3" bestFit="1" customWidth="1"/>
    <col min="6405" max="6651" width="9.109375" style="3"/>
    <col min="6652" max="6652" width="33.109375" style="3" customWidth="1"/>
    <col min="6653" max="6653" width="4.5546875" style="3" customWidth="1"/>
    <col min="6654" max="6654" width="9.44140625" style="3" customWidth="1"/>
    <col min="6655" max="6655" width="13.109375" style="3" customWidth="1"/>
    <col min="6656" max="6656" width="12.44140625" style="3" customWidth="1"/>
    <col min="6657" max="6657" width="11.6640625" style="3" customWidth="1"/>
    <col min="6658" max="6658" width="11.88671875" style="3" customWidth="1"/>
    <col min="6659" max="6659" width="14.88671875" style="3" customWidth="1"/>
    <col min="6660" max="6660" width="9.5546875" style="3" bestFit="1" customWidth="1"/>
    <col min="6661" max="6907" width="9.109375" style="3"/>
    <col min="6908" max="6908" width="33.109375" style="3" customWidth="1"/>
    <col min="6909" max="6909" width="4.5546875" style="3" customWidth="1"/>
    <col min="6910" max="6910" width="9.44140625" style="3" customWidth="1"/>
    <col min="6911" max="6911" width="13.109375" style="3" customWidth="1"/>
    <col min="6912" max="6912" width="12.44140625" style="3" customWidth="1"/>
    <col min="6913" max="6913" width="11.6640625" style="3" customWidth="1"/>
    <col min="6914" max="6914" width="11.88671875" style="3" customWidth="1"/>
    <col min="6915" max="6915" width="14.88671875" style="3" customWidth="1"/>
    <col min="6916" max="6916" width="9.5546875" style="3" bestFit="1" customWidth="1"/>
    <col min="6917" max="7163" width="9.109375" style="3"/>
    <col min="7164" max="7164" width="33.109375" style="3" customWidth="1"/>
    <col min="7165" max="7165" width="4.5546875" style="3" customWidth="1"/>
    <col min="7166" max="7166" width="9.44140625" style="3" customWidth="1"/>
    <col min="7167" max="7167" width="13.109375" style="3" customWidth="1"/>
    <col min="7168" max="7168" width="12.44140625" style="3" customWidth="1"/>
    <col min="7169" max="7169" width="11.6640625" style="3" customWidth="1"/>
    <col min="7170" max="7170" width="11.88671875" style="3" customWidth="1"/>
    <col min="7171" max="7171" width="14.88671875" style="3" customWidth="1"/>
    <col min="7172" max="7172" width="9.5546875" style="3" bestFit="1" customWidth="1"/>
    <col min="7173" max="7419" width="9.109375" style="3"/>
    <col min="7420" max="7420" width="33.109375" style="3" customWidth="1"/>
    <col min="7421" max="7421" width="4.5546875" style="3" customWidth="1"/>
    <col min="7422" max="7422" width="9.44140625" style="3" customWidth="1"/>
    <col min="7423" max="7423" width="13.109375" style="3" customWidth="1"/>
    <col min="7424" max="7424" width="12.44140625" style="3" customWidth="1"/>
    <col min="7425" max="7425" width="11.6640625" style="3" customWidth="1"/>
    <col min="7426" max="7426" width="11.88671875" style="3" customWidth="1"/>
    <col min="7427" max="7427" width="14.88671875" style="3" customWidth="1"/>
    <col min="7428" max="7428" width="9.5546875" style="3" bestFit="1" customWidth="1"/>
    <col min="7429" max="7675" width="9.109375" style="3"/>
    <col min="7676" max="7676" width="33.109375" style="3" customWidth="1"/>
    <col min="7677" max="7677" width="4.5546875" style="3" customWidth="1"/>
    <col min="7678" max="7678" width="9.44140625" style="3" customWidth="1"/>
    <col min="7679" max="7679" width="13.109375" style="3" customWidth="1"/>
    <col min="7680" max="7680" width="12.44140625" style="3" customWidth="1"/>
    <col min="7681" max="7681" width="11.6640625" style="3" customWidth="1"/>
    <col min="7682" max="7682" width="11.88671875" style="3" customWidth="1"/>
    <col min="7683" max="7683" width="14.88671875" style="3" customWidth="1"/>
    <col min="7684" max="7684" width="9.5546875" style="3" bestFit="1" customWidth="1"/>
    <col min="7685" max="7931" width="9.109375" style="3"/>
    <col min="7932" max="7932" width="33.109375" style="3" customWidth="1"/>
    <col min="7933" max="7933" width="4.5546875" style="3" customWidth="1"/>
    <col min="7934" max="7934" width="9.44140625" style="3" customWidth="1"/>
    <col min="7935" max="7935" width="13.109375" style="3" customWidth="1"/>
    <col min="7936" max="7936" width="12.44140625" style="3" customWidth="1"/>
    <col min="7937" max="7937" width="11.6640625" style="3" customWidth="1"/>
    <col min="7938" max="7938" width="11.88671875" style="3" customWidth="1"/>
    <col min="7939" max="7939" width="14.88671875" style="3" customWidth="1"/>
    <col min="7940" max="7940" width="9.5546875" style="3" bestFit="1" customWidth="1"/>
    <col min="7941" max="8187" width="9.109375" style="3"/>
    <col min="8188" max="8188" width="33.109375" style="3" customWidth="1"/>
    <col min="8189" max="8189" width="4.5546875" style="3" customWidth="1"/>
    <col min="8190" max="8190" width="9.44140625" style="3" customWidth="1"/>
    <col min="8191" max="8191" width="13.109375" style="3" customWidth="1"/>
    <col min="8192" max="8192" width="12.44140625" style="3" customWidth="1"/>
    <col min="8193" max="8193" width="11.6640625" style="3" customWidth="1"/>
    <col min="8194" max="8194" width="11.88671875" style="3" customWidth="1"/>
    <col min="8195" max="8195" width="14.88671875" style="3" customWidth="1"/>
    <col min="8196" max="8196" width="9.5546875" style="3" bestFit="1" customWidth="1"/>
    <col min="8197" max="8443" width="9.109375" style="3"/>
    <col min="8444" max="8444" width="33.109375" style="3" customWidth="1"/>
    <col min="8445" max="8445" width="4.5546875" style="3" customWidth="1"/>
    <col min="8446" max="8446" width="9.44140625" style="3" customWidth="1"/>
    <col min="8447" max="8447" width="13.109375" style="3" customWidth="1"/>
    <col min="8448" max="8448" width="12.44140625" style="3" customWidth="1"/>
    <col min="8449" max="8449" width="11.6640625" style="3" customWidth="1"/>
    <col min="8450" max="8450" width="11.88671875" style="3" customWidth="1"/>
    <col min="8451" max="8451" width="14.88671875" style="3" customWidth="1"/>
    <col min="8452" max="8452" width="9.5546875" style="3" bestFit="1" customWidth="1"/>
    <col min="8453" max="8699" width="9.109375" style="3"/>
    <col min="8700" max="8700" width="33.109375" style="3" customWidth="1"/>
    <col min="8701" max="8701" width="4.5546875" style="3" customWidth="1"/>
    <col min="8702" max="8702" width="9.44140625" style="3" customWidth="1"/>
    <col min="8703" max="8703" width="13.109375" style="3" customWidth="1"/>
    <col min="8704" max="8704" width="12.44140625" style="3" customWidth="1"/>
    <col min="8705" max="8705" width="11.6640625" style="3" customWidth="1"/>
    <col min="8706" max="8706" width="11.88671875" style="3" customWidth="1"/>
    <col min="8707" max="8707" width="14.88671875" style="3" customWidth="1"/>
    <col min="8708" max="8708" width="9.5546875" style="3" bestFit="1" customWidth="1"/>
    <col min="8709" max="8955" width="9.109375" style="3"/>
    <col min="8956" max="8956" width="33.109375" style="3" customWidth="1"/>
    <col min="8957" max="8957" width="4.5546875" style="3" customWidth="1"/>
    <col min="8958" max="8958" width="9.44140625" style="3" customWidth="1"/>
    <col min="8959" max="8959" width="13.109375" style="3" customWidth="1"/>
    <col min="8960" max="8960" width="12.44140625" style="3" customWidth="1"/>
    <col min="8961" max="8961" width="11.6640625" style="3" customWidth="1"/>
    <col min="8962" max="8962" width="11.88671875" style="3" customWidth="1"/>
    <col min="8963" max="8963" width="14.88671875" style="3" customWidth="1"/>
    <col min="8964" max="8964" width="9.5546875" style="3" bestFit="1" customWidth="1"/>
    <col min="8965" max="9211" width="9.109375" style="3"/>
    <col min="9212" max="9212" width="33.109375" style="3" customWidth="1"/>
    <col min="9213" max="9213" width="4.5546875" style="3" customWidth="1"/>
    <col min="9214" max="9214" width="9.44140625" style="3" customWidth="1"/>
    <col min="9215" max="9215" width="13.109375" style="3" customWidth="1"/>
    <col min="9216" max="9216" width="12.44140625" style="3" customWidth="1"/>
    <col min="9217" max="9217" width="11.6640625" style="3" customWidth="1"/>
    <col min="9218" max="9218" width="11.88671875" style="3" customWidth="1"/>
    <col min="9219" max="9219" width="14.88671875" style="3" customWidth="1"/>
    <col min="9220" max="9220" width="9.5546875" style="3" bestFit="1" customWidth="1"/>
    <col min="9221" max="9467" width="9.109375" style="3"/>
    <col min="9468" max="9468" width="33.109375" style="3" customWidth="1"/>
    <col min="9469" max="9469" width="4.5546875" style="3" customWidth="1"/>
    <col min="9470" max="9470" width="9.44140625" style="3" customWidth="1"/>
    <col min="9471" max="9471" width="13.109375" style="3" customWidth="1"/>
    <col min="9472" max="9472" width="12.44140625" style="3" customWidth="1"/>
    <col min="9473" max="9473" width="11.6640625" style="3" customWidth="1"/>
    <col min="9474" max="9474" width="11.88671875" style="3" customWidth="1"/>
    <col min="9475" max="9475" width="14.88671875" style="3" customWidth="1"/>
    <col min="9476" max="9476" width="9.5546875" style="3" bestFit="1" customWidth="1"/>
    <col min="9477" max="9723" width="9.109375" style="3"/>
    <col min="9724" max="9724" width="33.109375" style="3" customWidth="1"/>
    <col min="9725" max="9725" width="4.5546875" style="3" customWidth="1"/>
    <col min="9726" max="9726" width="9.44140625" style="3" customWidth="1"/>
    <col min="9727" max="9727" width="13.109375" style="3" customWidth="1"/>
    <col min="9728" max="9728" width="12.44140625" style="3" customWidth="1"/>
    <col min="9729" max="9729" width="11.6640625" style="3" customWidth="1"/>
    <col min="9730" max="9730" width="11.88671875" style="3" customWidth="1"/>
    <col min="9731" max="9731" width="14.88671875" style="3" customWidth="1"/>
    <col min="9732" max="9732" width="9.5546875" style="3" bestFit="1" customWidth="1"/>
    <col min="9733" max="9979" width="9.109375" style="3"/>
    <col min="9980" max="9980" width="33.109375" style="3" customWidth="1"/>
    <col min="9981" max="9981" width="4.5546875" style="3" customWidth="1"/>
    <col min="9982" max="9982" width="9.44140625" style="3" customWidth="1"/>
    <col min="9983" max="9983" width="13.109375" style="3" customWidth="1"/>
    <col min="9984" max="9984" width="12.44140625" style="3" customWidth="1"/>
    <col min="9985" max="9985" width="11.6640625" style="3" customWidth="1"/>
    <col min="9986" max="9986" width="11.88671875" style="3" customWidth="1"/>
    <col min="9987" max="9987" width="14.88671875" style="3" customWidth="1"/>
    <col min="9988" max="9988" width="9.5546875" style="3" bestFit="1" customWidth="1"/>
    <col min="9989" max="10235" width="9.109375" style="3"/>
    <col min="10236" max="10236" width="33.109375" style="3" customWidth="1"/>
    <col min="10237" max="10237" width="4.5546875" style="3" customWidth="1"/>
    <col min="10238" max="10238" width="9.44140625" style="3" customWidth="1"/>
    <col min="10239" max="10239" width="13.109375" style="3" customWidth="1"/>
    <col min="10240" max="10240" width="12.44140625" style="3" customWidth="1"/>
    <col min="10241" max="10241" width="11.6640625" style="3" customWidth="1"/>
    <col min="10242" max="10242" width="11.88671875" style="3" customWidth="1"/>
    <col min="10243" max="10243" width="14.88671875" style="3" customWidth="1"/>
    <col min="10244" max="10244" width="9.5546875" style="3" bestFit="1" customWidth="1"/>
    <col min="10245" max="10491" width="9.109375" style="3"/>
    <col min="10492" max="10492" width="33.109375" style="3" customWidth="1"/>
    <col min="10493" max="10493" width="4.5546875" style="3" customWidth="1"/>
    <col min="10494" max="10494" width="9.44140625" style="3" customWidth="1"/>
    <col min="10495" max="10495" width="13.109375" style="3" customWidth="1"/>
    <col min="10496" max="10496" width="12.44140625" style="3" customWidth="1"/>
    <col min="10497" max="10497" width="11.6640625" style="3" customWidth="1"/>
    <col min="10498" max="10498" width="11.88671875" style="3" customWidth="1"/>
    <col min="10499" max="10499" width="14.88671875" style="3" customWidth="1"/>
    <col min="10500" max="10500" width="9.5546875" style="3" bestFit="1" customWidth="1"/>
    <col min="10501" max="10747" width="9.109375" style="3"/>
    <col min="10748" max="10748" width="33.109375" style="3" customWidth="1"/>
    <col min="10749" max="10749" width="4.5546875" style="3" customWidth="1"/>
    <col min="10750" max="10750" width="9.44140625" style="3" customWidth="1"/>
    <col min="10751" max="10751" width="13.109375" style="3" customWidth="1"/>
    <col min="10752" max="10752" width="12.44140625" style="3" customWidth="1"/>
    <col min="10753" max="10753" width="11.6640625" style="3" customWidth="1"/>
    <col min="10754" max="10754" width="11.88671875" style="3" customWidth="1"/>
    <col min="10755" max="10755" width="14.88671875" style="3" customWidth="1"/>
    <col min="10756" max="10756" width="9.5546875" style="3" bestFit="1" customWidth="1"/>
    <col min="10757" max="11003" width="9.109375" style="3"/>
    <col min="11004" max="11004" width="33.109375" style="3" customWidth="1"/>
    <col min="11005" max="11005" width="4.5546875" style="3" customWidth="1"/>
    <col min="11006" max="11006" width="9.44140625" style="3" customWidth="1"/>
    <col min="11007" max="11007" width="13.109375" style="3" customWidth="1"/>
    <col min="11008" max="11008" width="12.44140625" style="3" customWidth="1"/>
    <col min="11009" max="11009" width="11.6640625" style="3" customWidth="1"/>
    <col min="11010" max="11010" width="11.88671875" style="3" customWidth="1"/>
    <col min="11011" max="11011" width="14.88671875" style="3" customWidth="1"/>
    <col min="11012" max="11012" width="9.5546875" style="3" bestFit="1" customWidth="1"/>
    <col min="11013" max="11259" width="9.109375" style="3"/>
    <col min="11260" max="11260" width="33.109375" style="3" customWidth="1"/>
    <col min="11261" max="11261" width="4.5546875" style="3" customWidth="1"/>
    <col min="11262" max="11262" width="9.44140625" style="3" customWidth="1"/>
    <col min="11263" max="11263" width="13.109375" style="3" customWidth="1"/>
    <col min="11264" max="11264" width="12.44140625" style="3" customWidth="1"/>
    <col min="11265" max="11265" width="11.6640625" style="3" customWidth="1"/>
    <col min="11266" max="11266" width="11.88671875" style="3" customWidth="1"/>
    <col min="11267" max="11267" width="14.88671875" style="3" customWidth="1"/>
    <col min="11268" max="11268" width="9.5546875" style="3" bestFit="1" customWidth="1"/>
    <col min="11269" max="11515" width="9.109375" style="3"/>
    <col min="11516" max="11516" width="33.109375" style="3" customWidth="1"/>
    <col min="11517" max="11517" width="4.5546875" style="3" customWidth="1"/>
    <col min="11518" max="11518" width="9.44140625" style="3" customWidth="1"/>
    <col min="11519" max="11519" width="13.109375" style="3" customWidth="1"/>
    <col min="11520" max="11520" width="12.44140625" style="3" customWidth="1"/>
    <col min="11521" max="11521" width="11.6640625" style="3" customWidth="1"/>
    <col min="11522" max="11522" width="11.88671875" style="3" customWidth="1"/>
    <col min="11523" max="11523" width="14.88671875" style="3" customWidth="1"/>
    <col min="11524" max="11524" width="9.5546875" style="3" bestFit="1" customWidth="1"/>
    <col min="11525" max="11771" width="9.109375" style="3"/>
    <col min="11772" max="11772" width="33.109375" style="3" customWidth="1"/>
    <col min="11773" max="11773" width="4.5546875" style="3" customWidth="1"/>
    <col min="11774" max="11774" width="9.44140625" style="3" customWidth="1"/>
    <col min="11775" max="11775" width="13.109375" style="3" customWidth="1"/>
    <col min="11776" max="11776" width="12.44140625" style="3" customWidth="1"/>
    <col min="11777" max="11777" width="11.6640625" style="3" customWidth="1"/>
    <col min="11778" max="11778" width="11.88671875" style="3" customWidth="1"/>
    <col min="11779" max="11779" width="14.88671875" style="3" customWidth="1"/>
    <col min="11780" max="11780" width="9.5546875" style="3" bestFit="1" customWidth="1"/>
    <col min="11781" max="12027" width="9.109375" style="3"/>
    <col min="12028" max="12028" width="33.109375" style="3" customWidth="1"/>
    <col min="12029" max="12029" width="4.5546875" style="3" customWidth="1"/>
    <col min="12030" max="12030" width="9.44140625" style="3" customWidth="1"/>
    <col min="12031" max="12031" width="13.109375" style="3" customWidth="1"/>
    <col min="12032" max="12032" width="12.44140625" style="3" customWidth="1"/>
    <col min="12033" max="12033" width="11.6640625" style="3" customWidth="1"/>
    <col min="12034" max="12034" width="11.88671875" style="3" customWidth="1"/>
    <col min="12035" max="12035" width="14.88671875" style="3" customWidth="1"/>
    <col min="12036" max="12036" width="9.5546875" style="3" bestFit="1" customWidth="1"/>
    <col min="12037" max="12283" width="9.109375" style="3"/>
    <col min="12284" max="12284" width="33.109375" style="3" customWidth="1"/>
    <col min="12285" max="12285" width="4.5546875" style="3" customWidth="1"/>
    <col min="12286" max="12286" width="9.44140625" style="3" customWidth="1"/>
    <col min="12287" max="12287" width="13.109375" style="3" customWidth="1"/>
    <col min="12288" max="12288" width="12.44140625" style="3" customWidth="1"/>
    <col min="12289" max="12289" width="11.6640625" style="3" customWidth="1"/>
    <col min="12290" max="12290" width="11.88671875" style="3" customWidth="1"/>
    <col min="12291" max="12291" width="14.88671875" style="3" customWidth="1"/>
    <col min="12292" max="12292" width="9.5546875" style="3" bestFit="1" customWidth="1"/>
    <col min="12293" max="12539" width="9.109375" style="3"/>
    <col min="12540" max="12540" width="33.109375" style="3" customWidth="1"/>
    <col min="12541" max="12541" width="4.5546875" style="3" customWidth="1"/>
    <col min="12542" max="12542" width="9.44140625" style="3" customWidth="1"/>
    <col min="12543" max="12543" width="13.109375" style="3" customWidth="1"/>
    <col min="12544" max="12544" width="12.44140625" style="3" customWidth="1"/>
    <col min="12545" max="12545" width="11.6640625" style="3" customWidth="1"/>
    <col min="12546" max="12546" width="11.88671875" style="3" customWidth="1"/>
    <col min="12547" max="12547" width="14.88671875" style="3" customWidth="1"/>
    <col min="12548" max="12548" width="9.5546875" style="3" bestFit="1" customWidth="1"/>
    <col min="12549" max="12795" width="9.109375" style="3"/>
    <col min="12796" max="12796" width="33.109375" style="3" customWidth="1"/>
    <col min="12797" max="12797" width="4.5546875" style="3" customWidth="1"/>
    <col min="12798" max="12798" width="9.44140625" style="3" customWidth="1"/>
    <col min="12799" max="12799" width="13.109375" style="3" customWidth="1"/>
    <col min="12800" max="12800" width="12.44140625" style="3" customWidth="1"/>
    <col min="12801" max="12801" width="11.6640625" style="3" customWidth="1"/>
    <col min="12802" max="12802" width="11.88671875" style="3" customWidth="1"/>
    <col min="12803" max="12803" width="14.88671875" style="3" customWidth="1"/>
    <col min="12804" max="12804" width="9.5546875" style="3" bestFit="1" customWidth="1"/>
    <col min="12805" max="13051" width="9.109375" style="3"/>
    <col min="13052" max="13052" width="33.109375" style="3" customWidth="1"/>
    <col min="13053" max="13053" width="4.5546875" style="3" customWidth="1"/>
    <col min="13054" max="13054" width="9.44140625" style="3" customWidth="1"/>
    <col min="13055" max="13055" width="13.109375" style="3" customWidth="1"/>
    <col min="13056" max="13056" width="12.44140625" style="3" customWidth="1"/>
    <col min="13057" max="13057" width="11.6640625" style="3" customWidth="1"/>
    <col min="13058" max="13058" width="11.88671875" style="3" customWidth="1"/>
    <col min="13059" max="13059" width="14.88671875" style="3" customWidth="1"/>
    <col min="13060" max="13060" width="9.5546875" style="3" bestFit="1" customWidth="1"/>
    <col min="13061" max="13307" width="9.109375" style="3"/>
    <col min="13308" max="13308" width="33.109375" style="3" customWidth="1"/>
    <col min="13309" max="13309" width="4.5546875" style="3" customWidth="1"/>
    <col min="13310" max="13310" width="9.44140625" style="3" customWidth="1"/>
    <col min="13311" max="13311" width="13.109375" style="3" customWidth="1"/>
    <col min="13312" max="13312" width="12.44140625" style="3" customWidth="1"/>
    <col min="13313" max="13313" width="11.6640625" style="3" customWidth="1"/>
    <col min="13314" max="13314" width="11.88671875" style="3" customWidth="1"/>
    <col min="13315" max="13315" width="14.88671875" style="3" customWidth="1"/>
    <col min="13316" max="13316" width="9.5546875" style="3" bestFit="1" customWidth="1"/>
    <col min="13317" max="13563" width="9.109375" style="3"/>
    <col min="13564" max="13564" width="33.109375" style="3" customWidth="1"/>
    <col min="13565" max="13565" width="4.5546875" style="3" customWidth="1"/>
    <col min="13566" max="13566" width="9.44140625" style="3" customWidth="1"/>
    <col min="13567" max="13567" width="13.109375" style="3" customWidth="1"/>
    <col min="13568" max="13568" width="12.44140625" style="3" customWidth="1"/>
    <col min="13569" max="13569" width="11.6640625" style="3" customWidth="1"/>
    <col min="13570" max="13570" width="11.88671875" style="3" customWidth="1"/>
    <col min="13571" max="13571" width="14.88671875" style="3" customWidth="1"/>
    <col min="13572" max="13572" width="9.5546875" style="3" bestFit="1" customWidth="1"/>
    <col min="13573" max="13819" width="9.109375" style="3"/>
    <col min="13820" max="13820" width="33.109375" style="3" customWidth="1"/>
    <col min="13821" max="13821" width="4.5546875" style="3" customWidth="1"/>
    <col min="13822" max="13822" width="9.44140625" style="3" customWidth="1"/>
    <col min="13823" max="13823" width="13.109375" style="3" customWidth="1"/>
    <col min="13824" max="13824" width="12.44140625" style="3" customWidth="1"/>
    <col min="13825" max="13825" width="11.6640625" style="3" customWidth="1"/>
    <col min="13826" max="13826" width="11.88671875" style="3" customWidth="1"/>
    <col min="13827" max="13827" width="14.88671875" style="3" customWidth="1"/>
    <col min="13828" max="13828" width="9.5546875" style="3" bestFit="1" customWidth="1"/>
    <col min="13829" max="14075" width="9.109375" style="3"/>
    <col min="14076" max="14076" width="33.109375" style="3" customWidth="1"/>
    <col min="14077" max="14077" width="4.5546875" style="3" customWidth="1"/>
    <col min="14078" max="14078" width="9.44140625" style="3" customWidth="1"/>
    <col min="14079" max="14079" width="13.109375" style="3" customWidth="1"/>
    <col min="14080" max="14080" width="12.44140625" style="3" customWidth="1"/>
    <col min="14081" max="14081" width="11.6640625" style="3" customWidth="1"/>
    <col min="14082" max="14082" width="11.88671875" style="3" customWidth="1"/>
    <col min="14083" max="14083" width="14.88671875" style="3" customWidth="1"/>
    <col min="14084" max="14084" width="9.5546875" style="3" bestFit="1" customWidth="1"/>
    <col min="14085" max="14331" width="9.109375" style="3"/>
    <col min="14332" max="14332" width="33.109375" style="3" customWidth="1"/>
    <col min="14333" max="14333" width="4.5546875" style="3" customWidth="1"/>
    <col min="14334" max="14334" width="9.44140625" style="3" customWidth="1"/>
    <col min="14335" max="14335" width="13.109375" style="3" customWidth="1"/>
    <col min="14336" max="14336" width="12.44140625" style="3" customWidth="1"/>
    <col min="14337" max="14337" width="11.6640625" style="3" customWidth="1"/>
    <col min="14338" max="14338" width="11.88671875" style="3" customWidth="1"/>
    <col min="14339" max="14339" width="14.88671875" style="3" customWidth="1"/>
    <col min="14340" max="14340" width="9.5546875" style="3" bestFit="1" customWidth="1"/>
    <col min="14341" max="14587" width="9.109375" style="3"/>
    <col min="14588" max="14588" width="33.109375" style="3" customWidth="1"/>
    <col min="14589" max="14589" width="4.5546875" style="3" customWidth="1"/>
    <col min="14590" max="14590" width="9.44140625" style="3" customWidth="1"/>
    <col min="14591" max="14591" width="13.109375" style="3" customWidth="1"/>
    <col min="14592" max="14592" width="12.44140625" style="3" customWidth="1"/>
    <col min="14593" max="14593" width="11.6640625" style="3" customWidth="1"/>
    <col min="14594" max="14594" width="11.88671875" style="3" customWidth="1"/>
    <col min="14595" max="14595" width="14.88671875" style="3" customWidth="1"/>
    <col min="14596" max="14596" width="9.5546875" style="3" bestFit="1" customWidth="1"/>
    <col min="14597" max="14843" width="9.109375" style="3"/>
    <col min="14844" max="14844" width="33.109375" style="3" customWidth="1"/>
    <col min="14845" max="14845" width="4.5546875" style="3" customWidth="1"/>
    <col min="14846" max="14846" width="9.44140625" style="3" customWidth="1"/>
    <col min="14847" max="14847" width="13.109375" style="3" customWidth="1"/>
    <col min="14848" max="14848" width="12.44140625" style="3" customWidth="1"/>
    <col min="14849" max="14849" width="11.6640625" style="3" customWidth="1"/>
    <col min="14850" max="14850" width="11.88671875" style="3" customWidth="1"/>
    <col min="14851" max="14851" width="14.88671875" style="3" customWidth="1"/>
    <col min="14852" max="14852" width="9.5546875" style="3" bestFit="1" customWidth="1"/>
    <col min="14853" max="15099" width="9.109375" style="3"/>
    <col min="15100" max="15100" width="33.109375" style="3" customWidth="1"/>
    <col min="15101" max="15101" width="4.5546875" style="3" customWidth="1"/>
    <col min="15102" max="15102" width="9.44140625" style="3" customWidth="1"/>
    <col min="15103" max="15103" width="13.109375" style="3" customWidth="1"/>
    <col min="15104" max="15104" width="12.44140625" style="3" customWidth="1"/>
    <col min="15105" max="15105" width="11.6640625" style="3" customWidth="1"/>
    <col min="15106" max="15106" width="11.88671875" style="3" customWidth="1"/>
    <col min="15107" max="15107" width="14.88671875" style="3" customWidth="1"/>
    <col min="15108" max="15108" width="9.5546875" style="3" bestFit="1" customWidth="1"/>
    <col min="15109" max="15355" width="9.109375" style="3"/>
    <col min="15356" max="15356" width="33.109375" style="3" customWidth="1"/>
    <col min="15357" max="15357" width="4.5546875" style="3" customWidth="1"/>
    <col min="15358" max="15358" width="9.44140625" style="3" customWidth="1"/>
    <col min="15359" max="15359" width="13.109375" style="3" customWidth="1"/>
    <col min="15360" max="15360" width="12.44140625" style="3" customWidth="1"/>
    <col min="15361" max="15361" width="11.6640625" style="3" customWidth="1"/>
    <col min="15362" max="15362" width="11.88671875" style="3" customWidth="1"/>
    <col min="15363" max="15363" width="14.88671875" style="3" customWidth="1"/>
    <col min="15364" max="15364" width="9.5546875" style="3" bestFit="1" customWidth="1"/>
    <col min="15365" max="15611" width="9.109375" style="3"/>
    <col min="15612" max="15612" width="33.109375" style="3" customWidth="1"/>
    <col min="15613" max="15613" width="4.5546875" style="3" customWidth="1"/>
    <col min="15614" max="15614" width="9.44140625" style="3" customWidth="1"/>
    <col min="15615" max="15615" width="13.109375" style="3" customWidth="1"/>
    <col min="15616" max="15616" width="12.44140625" style="3" customWidth="1"/>
    <col min="15617" max="15617" width="11.6640625" style="3" customWidth="1"/>
    <col min="15618" max="15618" width="11.88671875" style="3" customWidth="1"/>
    <col min="15619" max="15619" width="14.88671875" style="3" customWidth="1"/>
    <col min="15620" max="15620" width="9.5546875" style="3" bestFit="1" customWidth="1"/>
    <col min="15621" max="15867" width="9.109375" style="3"/>
    <col min="15868" max="15868" width="33.109375" style="3" customWidth="1"/>
    <col min="15869" max="15869" width="4.5546875" style="3" customWidth="1"/>
    <col min="15870" max="15870" width="9.44140625" style="3" customWidth="1"/>
    <col min="15871" max="15871" width="13.109375" style="3" customWidth="1"/>
    <col min="15872" max="15872" width="12.44140625" style="3" customWidth="1"/>
    <col min="15873" max="15873" width="11.6640625" style="3" customWidth="1"/>
    <col min="15874" max="15874" width="11.88671875" style="3" customWidth="1"/>
    <col min="15875" max="15875" width="14.88671875" style="3" customWidth="1"/>
    <col min="15876" max="15876" width="9.5546875" style="3" bestFit="1" customWidth="1"/>
    <col min="15877" max="16123" width="9.109375" style="3"/>
    <col min="16124" max="16124" width="33.109375" style="3" customWidth="1"/>
    <col min="16125" max="16125" width="4.5546875" style="3" customWidth="1"/>
    <col min="16126" max="16126" width="9.44140625" style="3" customWidth="1"/>
    <col min="16127" max="16127" width="13.109375" style="3" customWidth="1"/>
    <col min="16128" max="16128" width="12.44140625" style="3" customWidth="1"/>
    <col min="16129" max="16129" width="11.6640625" style="3" customWidth="1"/>
    <col min="16130" max="16130" width="11.88671875" style="3" customWidth="1"/>
    <col min="16131" max="16131" width="14.88671875" style="3" customWidth="1"/>
    <col min="16132" max="16132" width="9.5546875" style="3" bestFit="1" customWidth="1"/>
    <col min="16133" max="16384" width="9.109375" style="3"/>
  </cols>
  <sheetData>
    <row r="8" spans="1:12" ht="13.8" thickBot="1" x14ac:dyDescent="0.3">
      <c r="G8" s="57" t="s">
        <v>736</v>
      </c>
    </row>
    <row r="9" spans="1:12" ht="31.2" customHeight="1" thickBot="1" x14ac:dyDescent="0.3">
      <c r="A9" s="97" t="s">
        <v>732</v>
      </c>
      <c r="B9" s="98"/>
      <c r="C9" s="98"/>
      <c r="D9" s="98"/>
      <c r="E9" s="98"/>
      <c r="F9" s="98"/>
      <c r="G9" s="98"/>
    </row>
    <row r="10" spans="1:12" ht="43.2" customHeight="1" x14ac:dyDescent="0.25">
      <c r="A10" s="49" t="s">
        <v>730</v>
      </c>
      <c r="B10" s="50" t="s">
        <v>0</v>
      </c>
      <c r="C10" s="50" t="s">
        <v>2</v>
      </c>
      <c r="D10" s="51" t="s">
        <v>66</v>
      </c>
      <c r="E10" s="50" t="s">
        <v>628</v>
      </c>
      <c r="F10" s="50" t="s">
        <v>5</v>
      </c>
      <c r="G10" s="50" t="s">
        <v>97</v>
      </c>
    </row>
    <row r="11" spans="1:12" ht="11.25" customHeight="1" x14ac:dyDescent="0.25">
      <c r="A11" s="34" t="s">
        <v>6</v>
      </c>
      <c r="B11" s="35" t="s">
        <v>7</v>
      </c>
      <c r="C11" s="37">
        <v>4796.1375000000007</v>
      </c>
      <c r="D11" s="37">
        <v>5813.5000000000009</v>
      </c>
      <c r="E11" s="37">
        <v>6249.5125000000007</v>
      </c>
      <c r="F11" s="37">
        <v>6104.1750000000002</v>
      </c>
      <c r="G11" s="37">
        <v>6583.2074000000002</v>
      </c>
      <c r="H11" s="29"/>
      <c r="I11" s="29"/>
      <c r="J11" s="29"/>
      <c r="K11" s="29"/>
      <c r="L11" s="29"/>
    </row>
    <row r="12" spans="1:12" ht="11.25" customHeight="1" x14ac:dyDescent="0.25">
      <c r="A12" s="34" t="s">
        <v>8</v>
      </c>
      <c r="B12" s="35" t="s">
        <v>7</v>
      </c>
      <c r="C12" s="37">
        <v>5522.8250000000007</v>
      </c>
      <c r="D12" s="37">
        <v>6540.1875000000009</v>
      </c>
      <c r="E12" s="37">
        <v>6976.2000000000007</v>
      </c>
      <c r="F12" s="37">
        <v>6830.8625000000002</v>
      </c>
      <c r="G12" s="37">
        <v>7310.4762500000006</v>
      </c>
      <c r="H12" s="29"/>
      <c r="I12" s="29"/>
      <c r="J12" s="29"/>
      <c r="K12" s="29"/>
      <c r="L12" s="29"/>
    </row>
    <row r="13" spans="1:12" ht="11.25" customHeight="1" thickBot="1" x14ac:dyDescent="0.3">
      <c r="A13" s="38" t="s">
        <v>9</v>
      </c>
      <c r="B13" s="39" t="s">
        <v>7</v>
      </c>
      <c r="C13" s="41">
        <v>7848.2250000000004</v>
      </c>
      <c r="D13" s="41">
        <v>8865.5874999999996</v>
      </c>
      <c r="E13" s="53" t="s">
        <v>96</v>
      </c>
      <c r="F13" s="53" t="s">
        <v>96</v>
      </c>
      <c r="G13" s="41">
        <v>9635.8762499999993</v>
      </c>
      <c r="H13" s="29"/>
      <c r="I13" s="29"/>
      <c r="J13" s="29"/>
      <c r="K13" s="29"/>
      <c r="L13" s="29"/>
    </row>
    <row r="14" spans="1:12" ht="19.2" customHeight="1" thickBot="1" x14ac:dyDescent="0.3">
      <c r="A14" s="124" t="s">
        <v>98</v>
      </c>
      <c r="B14" s="125"/>
      <c r="C14" s="125"/>
      <c r="D14" s="125"/>
      <c r="E14" s="125"/>
      <c r="F14" s="125"/>
      <c r="G14" s="126"/>
      <c r="H14" s="29"/>
      <c r="I14" s="29"/>
      <c r="J14" s="29"/>
      <c r="K14" s="29"/>
      <c r="L14" s="29"/>
    </row>
    <row r="15" spans="1:12" ht="37.5" customHeight="1" thickBot="1" x14ac:dyDescent="0.3">
      <c r="A15" s="99" t="s">
        <v>99</v>
      </c>
      <c r="B15" s="100"/>
      <c r="C15" s="101"/>
      <c r="D15" s="101"/>
      <c r="E15" s="101"/>
      <c r="F15" s="101"/>
      <c r="G15" s="102"/>
      <c r="H15" s="29"/>
      <c r="I15" s="29"/>
      <c r="J15" s="29"/>
      <c r="K15" s="29"/>
      <c r="L15" s="29"/>
    </row>
    <row r="16" spans="1:12" ht="11.25" customHeight="1" x14ac:dyDescent="0.3">
      <c r="A16" s="42" t="s">
        <v>10</v>
      </c>
      <c r="B16" s="43" t="s">
        <v>7</v>
      </c>
      <c r="C16" s="52">
        <v>4941.4750000000004</v>
      </c>
      <c r="D16" s="52">
        <v>5958.8375000000005</v>
      </c>
      <c r="E16" s="52">
        <v>6394.85</v>
      </c>
      <c r="F16" s="52">
        <v>6249.5125000000007</v>
      </c>
      <c r="G16" s="52">
        <v>6729.1262500000003</v>
      </c>
      <c r="H16" s="29"/>
      <c r="I16" s="29"/>
      <c r="J16" s="29"/>
      <c r="K16" s="29"/>
      <c r="L16" s="29"/>
    </row>
    <row r="17" spans="1:12" ht="11.25" customHeight="1" x14ac:dyDescent="0.3">
      <c r="A17" s="34" t="s">
        <v>11</v>
      </c>
      <c r="B17" s="35" t="s">
        <v>7</v>
      </c>
      <c r="C17" s="52">
        <v>5377.4875000000002</v>
      </c>
      <c r="D17" s="52">
        <v>6394.85</v>
      </c>
      <c r="E17" s="52">
        <v>6830.8625000000002</v>
      </c>
      <c r="F17" s="52">
        <v>6685.5250000000005</v>
      </c>
      <c r="G17" s="52">
        <v>7165.1387500000001</v>
      </c>
      <c r="H17" s="29"/>
      <c r="I17" s="29"/>
      <c r="J17" s="29"/>
      <c r="K17" s="29"/>
      <c r="L17" s="29"/>
    </row>
    <row r="18" spans="1:12" ht="11.25" customHeight="1" x14ac:dyDescent="0.3">
      <c r="A18" s="34" t="s">
        <v>12</v>
      </c>
      <c r="B18" s="35" t="s">
        <v>7</v>
      </c>
      <c r="C18" s="52">
        <v>7266.8750000000009</v>
      </c>
      <c r="D18" s="52">
        <v>8284.2375000000011</v>
      </c>
      <c r="E18" s="56" t="s">
        <v>96</v>
      </c>
      <c r="F18" s="56" t="s">
        <v>96</v>
      </c>
      <c r="G18" s="52">
        <v>9054.526249999999</v>
      </c>
      <c r="H18" s="29"/>
      <c r="I18" s="29"/>
      <c r="J18" s="29"/>
      <c r="K18" s="29"/>
      <c r="L18" s="29"/>
    </row>
    <row r="19" spans="1:12" ht="11.25" customHeight="1" x14ac:dyDescent="0.3">
      <c r="A19" s="34" t="s">
        <v>13</v>
      </c>
      <c r="B19" s="35" t="s">
        <v>7</v>
      </c>
      <c r="C19" s="52">
        <v>7702.8875000000007</v>
      </c>
      <c r="D19" s="52">
        <v>8720.25</v>
      </c>
      <c r="E19" s="56" t="s">
        <v>96</v>
      </c>
      <c r="F19" s="56" t="s">
        <v>96</v>
      </c>
      <c r="G19" s="52">
        <v>9490.5387499999997</v>
      </c>
      <c r="H19" s="29"/>
      <c r="I19" s="29"/>
      <c r="J19" s="29"/>
      <c r="K19" s="29"/>
      <c r="L19" s="29"/>
    </row>
    <row r="20" spans="1:12" ht="11.25" customHeight="1" x14ac:dyDescent="0.25">
      <c r="A20" s="103" t="s">
        <v>14</v>
      </c>
      <c r="B20" s="104"/>
      <c r="C20" s="105"/>
      <c r="D20" s="105"/>
      <c r="E20" s="105"/>
      <c r="F20" s="105"/>
      <c r="G20" s="105"/>
      <c r="H20" s="29"/>
      <c r="I20" s="29"/>
      <c r="J20" s="29"/>
      <c r="K20" s="29"/>
      <c r="L20" s="29"/>
    </row>
    <row r="21" spans="1:12" ht="11.25" customHeight="1" x14ac:dyDescent="0.25">
      <c r="A21" s="34" t="s">
        <v>15</v>
      </c>
      <c r="B21" s="35" t="s">
        <v>16</v>
      </c>
      <c r="C21" s="37">
        <v>5668.1625000000004</v>
      </c>
      <c r="D21" s="37">
        <v>6176.8437500000009</v>
      </c>
      <c r="E21" s="37">
        <v>6394.85</v>
      </c>
      <c r="F21" s="37">
        <v>6322.1812500000005</v>
      </c>
      <c r="G21" s="37">
        <v>6561.9881249999999</v>
      </c>
      <c r="H21" s="29"/>
      <c r="I21" s="29"/>
      <c r="J21" s="29"/>
      <c r="K21" s="29"/>
      <c r="L21" s="29"/>
    </row>
    <row r="22" spans="1:12" ht="11.25" customHeight="1" x14ac:dyDescent="0.25">
      <c r="A22" s="34" t="s">
        <v>17</v>
      </c>
      <c r="B22" s="35" t="s">
        <v>16</v>
      </c>
      <c r="C22" s="37">
        <v>6540.1875000000009</v>
      </c>
      <c r="D22" s="37">
        <v>7048.8687500000005</v>
      </c>
      <c r="E22" s="37">
        <v>7266.8750000000009</v>
      </c>
      <c r="F22" s="37">
        <v>7194.2062500000002</v>
      </c>
      <c r="G22" s="37">
        <v>7434.0131250000004</v>
      </c>
      <c r="H22" s="29"/>
      <c r="I22" s="29"/>
      <c r="J22" s="29"/>
      <c r="K22" s="29"/>
      <c r="L22" s="29"/>
    </row>
    <row r="23" spans="1:12" ht="11.25" customHeight="1" x14ac:dyDescent="0.25">
      <c r="A23" s="34" t="s">
        <v>18</v>
      </c>
      <c r="B23" s="35" t="s">
        <v>16</v>
      </c>
      <c r="C23" s="37">
        <v>6830.8625000000002</v>
      </c>
      <c r="D23" s="37">
        <v>7339.5437500000007</v>
      </c>
      <c r="E23" s="54" t="s">
        <v>96</v>
      </c>
      <c r="F23" s="54" t="s">
        <v>96</v>
      </c>
      <c r="G23" s="37">
        <v>7724.6881249999997</v>
      </c>
      <c r="H23" s="29"/>
      <c r="I23" s="29"/>
      <c r="J23" s="29"/>
      <c r="K23" s="29"/>
      <c r="L23" s="29"/>
    </row>
    <row r="24" spans="1:12" ht="11.25" customHeight="1" thickBot="1" x14ac:dyDescent="0.3">
      <c r="A24" s="38" t="s">
        <v>19</v>
      </c>
      <c r="B24" s="39" t="s">
        <v>16</v>
      </c>
      <c r="C24" s="41">
        <v>7702.8875000000007</v>
      </c>
      <c r="D24" s="41">
        <v>8211.5687500000004</v>
      </c>
      <c r="E24" s="54" t="s">
        <v>96</v>
      </c>
      <c r="F24" s="54" t="s">
        <v>96</v>
      </c>
      <c r="G24" s="41">
        <v>8602.5266250000004</v>
      </c>
      <c r="H24" s="29"/>
      <c r="I24" s="29"/>
      <c r="J24" s="29"/>
      <c r="K24" s="29"/>
      <c r="L24" s="29"/>
    </row>
    <row r="25" spans="1:12" ht="16.95" customHeight="1" thickBot="1" x14ac:dyDescent="0.3">
      <c r="A25" s="124" t="s">
        <v>733</v>
      </c>
      <c r="B25" s="125"/>
      <c r="C25" s="125"/>
      <c r="D25" s="125"/>
      <c r="E25" s="125"/>
      <c r="F25" s="125"/>
      <c r="G25" s="126"/>
      <c r="H25" s="29"/>
      <c r="I25" s="29"/>
      <c r="J25" s="29"/>
      <c r="K25" s="29"/>
      <c r="L25" s="29"/>
    </row>
    <row r="26" spans="1:12" ht="27" customHeight="1" thickBot="1" x14ac:dyDescent="0.35">
      <c r="A26" s="99" t="s">
        <v>734</v>
      </c>
      <c r="B26" s="106"/>
      <c r="C26" s="106"/>
      <c r="D26" s="106"/>
      <c r="E26" s="106"/>
      <c r="F26" s="106"/>
      <c r="G26" s="107"/>
      <c r="H26" s="29"/>
      <c r="I26" s="29"/>
      <c r="J26" s="29"/>
      <c r="K26" s="29"/>
      <c r="L26" s="29"/>
    </row>
    <row r="27" spans="1:12" ht="11.25" customHeight="1" x14ac:dyDescent="0.25">
      <c r="A27" s="42" t="s">
        <v>84</v>
      </c>
      <c r="B27" s="43" t="s">
        <v>7</v>
      </c>
      <c r="C27" s="44">
        <v>5813.5000000000009</v>
      </c>
      <c r="D27" s="45">
        <v>6830.8625000000002</v>
      </c>
      <c r="E27" s="45">
        <v>7266.8750000000009</v>
      </c>
      <c r="F27" s="45">
        <v>7121.5375000000004</v>
      </c>
      <c r="G27" s="45">
        <v>7601.1512500000008</v>
      </c>
      <c r="H27" s="29"/>
      <c r="I27" s="29"/>
      <c r="J27" s="29"/>
      <c r="K27" s="29"/>
      <c r="L27" s="29"/>
    </row>
    <row r="28" spans="1:12" ht="11.25" customHeight="1" thickBot="1" x14ac:dyDescent="0.3">
      <c r="A28" s="38" t="s">
        <v>86</v>
      </c>
      <c r="B28" s="39" t="s">
        <v>7</v>
      </c>
      <c r="C28" s="40">
        <v>8138.9000000000005</v>
      </c>
      <c r="D28" s="41">
        <v>9156.2625000000007</v>
      </c>
      <c r="E28" s="53" t="s">
        <v>96</v>
      </c>
      <c r="F28" s="53" t="s">
        <v>96</v>
      </c>
      <c r="G28" s="41">
        <v>9926.5512500000004</v>
      </c>
      <c r="H28" s="29"/>
      <c r="I28" s="29"/>
      <c r="J28" s="29"/>
      <c r="K28" s="29"/>
      <c r="L28" s="29"/>
    </row>
    <row r="29" spans="1:12" ht="11.25" customHeight="1" thickBot="1" x14ac:dyDescent="0.3">
      <c r="A29" s="108" t="s">
        <v>20</v>
      </c>
      <c r="B29" s="109"/>
      <c r="C29" s="109"/>
      <c r="D29" s="109"/>
      <c r="E29" s="109"/>
      <c r="F29" s="109"/>
      <c r="G29" s="110"/>
      <c r="H29" s="29"/>
      <c r="I29" s="29"/>
      <c r="J29" s="29"/>
      <c r="K29" s="29"/>
      <c r="L29" s="29"/>
    </row>
    <row r="30" spans="1:12" ht="11.25" customHeight="1" x14ac:dyDescent="0.25">
      <c r="A30" s="42" t="s">
        <v>78</v>
      </c>
      <c r="B30" s="43" t="s">
        <v>16</v>
      </c>
      <c r="C30" s="45">
        <v>7266.8750000000009</v>
      </c>
      <c r="D30" s="45">
        <v>7775.5562500000005</v>
      </c>
      <c r="E30" s="45">
        <v>7993.5625000000009</v>
      </c>
      <c r="F30" s="45">
        <v>7920.8937500000011</v>
      </c>
      <c r="G30" s="45">
        <v>8160.7006250000004</v>
      </c>
      <c r="H30" s="29"/>
      <c r="I30" s="29"/>
      <c r="J30" s="29"/>
      <c r="K30" s="29"/>
      <c r="L30" s="29"/>
    </row>
    <row r="31" spans="1:12" ht="11.25" customHeight="1" thickBot="1" x14ac:dyDescent="0.3">
      <c r="A31" s="38" t="s">
        <v>85</v>
      </c>
      <c r="B31" s="39" t="s">
        <v>16</v>
      </c>
      <c r="C31" s="41">
        <v>8429.5750000000007</v>
      </c>
      <c r="D31" s="41">
        <v>8938.2562500000004</v>
      </c>
      <c r="E31" s="53" t="s">
        <v>96</v>
      </c>
      <c r="F31" s="53" t="s">
        <v>96</v>
      </c>
      <c r="G31" s="41">
        <v>9323.400625000002</v>
      </c>
      <c r="H31" s="29"/>
      <c r="I31" s="29"/>
      <c r="J31" s="29"/>
      <c r="K31" s="29"/>
      <c r="L31" s="29"/>
    </row>
    <row r="32" spans="1:12" ht="18.600000000000001" customHeight="1" thickBot="1" x14ac:dyDescent="0.3">
      <c r="A32" s="124" t="s">
        <v>100</v>
      </c>
      <c r="B32" s="125"/>
      <c r="C32" s="125"/>
      <c r="D32" s="125"/>
      <c r="E32" s="125"/>
      <c r="F32" s="125"/>
      <c r="G32" s="126"/>
      <c r="H32" s="29"/>
      <c r="I32" s="29"/>
      <c r="J32" s="29"/>
      <c r="K32" s="29"/>
      <c r="L32" s="29"/>
    </row>
    <row r="33" spans="1:12" ht="28.5" customHeight="1" thickBot="1" x14ac:dyDescent="0.3">
      <c r="A33" s="111" t="s">
        <v>735</v>
      </c>
      <c r="B33" s="112"/>
      <c r="C33" s="112"/>
      <c r="D33" s="112"/>
      <c r="E33" s="112"/>
      <c r="F33" s="112"/>
      <c r="G33" s="113"/>
      <c r="H33" s="29"/>
      <c r="I33" s="29"/>
      <c r="J33" s="29"/>
      <c r="K33" s="29"/>
      <c r="L33" s="29"/>
    </row>
    <row r="34" spans="1:12" ht="11.25" customHeight="1" x14ac:dyDescent="0.25">
      <c r="A34" s="42" t="s">
        <v>79</v>
      </c>
      <c r="B34" s="46" t="s">
        <v>7</v>
      </c>
      <c r="C34" s="45">
        <v>5377.4875000000002</v>
      </c>
      <c r="D34" s="45">
        <v>6394.85</v>
      </c>
      <c r="E34" s="45">
        <v>6830.8625000000002</v>
      </c>
      <c r="F34" s="45">
        <v>6685.5250000000005</v>
      </c>
      <c r="G34" s="45">
        <v>7165.1387500000001</v>
      </c>
      <c r="H34" s="29"/>
      <c r="I34" s="29"/>
      <c r="J34" s="29"/>
      <c r="K34" s="29"/>
      <c r="L34" s="29"/>
    </row>
    <row r="35" spans="1:12" ht="11.25" customHeight="1" x14ac:dyDescent="0.25">
      <c r="A35" s="34" t="s">
        <v>82</v>
      </c>
      <c r="B35" s="46" t="s">
        <v>7</v>
      </c>
      <c r="C35" s="37">
        <v>6830.8625000000002</v>
      </c>
      <c r="D35" s="37">
        <v>7848.2250000000004</v>
      </c>
      <c r="E35" s="37">
        <v>8284.2375000000011</v>
      </c>
      <c r="F35" s="37">
        <v>8138.9000000000005</v>
      </c>
      <c r="G35" s="37">
        <v>8618.5137500000001</v>
      </c>
      <c r="H35" s="29"/>
      <c r="I35" s="29"/>
      <c r="J35" s="29"/>
      <c r="K35" s="29"/>
      <c r="L35" s="29"/>
    </row>
    <row r="36" spans="1:12" ht="11.25" customHeight="1" x14ac:dyDescent="0.25">
      <c r="A36" s="34" t="s">
        <v>80</v>
      </c>
      <c r="B36" s="46" t="s">
        <v>7</v>
      </c>
      <c r="C36" s="37">
        <v>7702.8875000000007</v>
      </c>
      <c r="D36" s="37">
        <v>8720.25</v>
      </c>
      <c r="E36" s="54" t="s">
        <v>96</v>
      </c>
      <c r="F36" s="54" t="s">
        <v>96</v>
      </c>
      <c r="G36" s="37">
        <v>9490.5387499999997</v>
      </c>
      <c r="H36" s="29"/>
      <c r="I36" s="29"/>
      <c r="J36" s="29"/>
      <c r="K36" s="29"/>
      <c r="L36" s="29"/>
    </row>
    <row r="37" spans="1:12" ht="11.25" customHeight="1" thickBot="1" x14ac:dyDescent="0.3">
      <c r="A37" s="38" t="s">
        <v>83</v>
      </c>
      <c r="B37" s="46" t="s">
        <v>7</v>
      </c>
      <c r="C37" s="41">
        <v>9156.2625000000007</v>
      </c>
      <c r="D37" s="41">
        <v>10173.625</v>
      </c>
      <c r="E37" s="54" t="s">
        <v>96</v>
      </c>
      <c r="F37" s="54" t="s">
        <v>96</v>
      </c>
      <c r="G37" s="41">
        <v>10943.91375</v>
      </c>
      <c r="H37" s="29"/>
      <c r="I37" s="29"/>
      <c r="J37" s="29"/>
      <c r="K37" s="29"/>
      <c r="L37" s="29"/>
    </row>
    <row r="38" spans="1:12" ht="11.25" customHeight="1" thickBot="1" x14ac:dyDescent="0.3">
      <c r="A38" s="108" t="s">
        <v>21</v>
      </c>
      <c r="B38" s="109"/>
      <c r="C38" s="109"/>
      <c r="D38" s="109"/>
      <c r="E38" s="109"/>
      <c r="F38" s="109"/>
      <c r="G38" s="110"/>
      <c r="H38" s="29"/>
      <c r="I38" s="29"/>
      <c r="J38" s="29"/>
      <c r="K38" s="29"/>
      <c r="L38" s="29"/>
    </row>
    <row r="39" spans="1:12" ht="11.25" customHeight="1" x14ac:dyDescent="0.25">
      <c r="A39" s="43" t="s">
        <v>75</v>
      </c>
      <c r="B39" s="43" t="s">
        <v>16</v>
      </c>
      <c r="C39" s="45">
        <v>6540.1875000000009</v>
      </c>
      <c r="D39" s="45">
        <v>7048.8687500000005</v>
      </c>
      <c r="E39" s="45">
        <v>7266.8750000000009</v>
      </c>
      <c r="F39" s="45">
        <v>7194.2062500000002</v>
      </c>
      <c r="G39" s="45">
        <v>7434.0131250000004</v>
      </c>
      <c r="H39" s="29"/>
      <c r="I39" s="29"/>
      <c r="J39" s="29"/>
      <c r="K39" s="29"/>
      <c r="L39" s="29"/>
    </row>
    <row r="40" spans="1:12" ht="11.25" customHeight="1" x14ac:dyDescent="0.25">
      <c r="A40" s="35" t="s">
        <v>77</v>
      </c>
      <c r="B40" s="35" t="s">
        <v>16</v>
      </c>
      <c r="C40" s="37">
        <v>7848.2250000000004</v>
      </c>
      <c r="D40" s="37">
        <v>8356.90625</v>
      </c>
      <c r="E40" s="37">
        <v>8574.9125000000004</v>
      </c>
      <c r="F40" s="37">
        <v>8502.2437500000015</v>
      </c>
      <c r="G40" s="37">
        <v>8742.0506249999999</v>
      </c>
      <c r="H40" s="29"/>
      <c r="I40" s="29"/>
      <c r="J40" s="29"/>
      <c r="K40" s="29"/>
      <c r="L40" s="29"/>
    </row>
    <row r="41" spans="1:12" ht="11.25" customHeight="1" x14ac:dyDescent="0.25">
      <c r="A41" s="35" t="s">
        <v>76</v>
      </c>
      <c r="B41" s="35" t="s">
        <v>16</v>
      </c>
      <c r="C41" s="37">
        <v>7702.8875000000007</v>
      </c>
      <c r="D41" s="37">
        <v>8211.5687500000004</v>
      </c>
      <c r="E41" s="54" t="s">
        <v>96</v>
      </c>
      <c r="F41" s="54" t="s">
        <v>96</v>
      </c>
      <c r="G41" s="37">
        <v>8596.7131250000002</v>
      </c>
      <c r="H41" s="29"/>
      <c r="I41" s="29"/>
      <c r="J41" s="29"/>
      <c r="K41" s="29"/>
      <c r="L41" s="29"/>
    </row>
    <row r="42" spans="1:12" ht="11.25" customHeight="1" x14ac:dyDescent="0.25">
      <c r="A42" s="35" t="s">
        <v>81</v>
      </c>
      <c r="B42" s="35" t="s">
        <v>16</v>
      </c>
      <c r="C42" s="37">
        <v>9010.9249999999993</v>
      </c>
      <c r="D42" s="37">
        <v>9519.6062500000007</v>
      </c>
      <c r="E42" s="54" t="s">
        <v>96</v>
      </c>
      <c r="F42" s="54" t="s">
        <v>96</v>
      </c>
      <c r="G42" s="37">
        <v>9904.7506250000006</v>
      </c>
      <c r="H42" s="29"/>
      <c r="I42" s="29"/>
      <c r="J42" s="29"/>
      <c r="K42" s="29"/>
      <c r="L42" s="29"/>
    </row>
    <row r="43" spans="1:12" ht="2.25" customHeight="1" x14ac:dyDescent="0.25">
      <c r="A43" s="138"/>
      <c r="B43" s="138"/>
      <c r="C43" s="138"/>
      <c r="D43" s="138"/>
      <c r="E43" s="138"/>
      <c r="F43" s="138"/>
      <c r="G43" s="138"/>
      <c r="H43" s="29"/>
      <c r="I43" s="29"/>
      <c r="J43" s="29"/>
      <c r="K43" s="29"/>
      <c r="L43" s="29"/>
    </row>
    <row r="44" spans="1:12" ht="11.25" customHeight="1" x14ac:dyDescent="0.25">
      <c r="A44" s="34" t="s">
        <v>22</v>
      </c>
      <c r="B44" s="35" t="s">
        <v>7</v>
      </c>
      <c r="C44" s="36">
        <v>5813.5000000000009</v>
      </c>
      <c r="D44" s="37">
        <v>6830.8625000000002</v>
      </c>
      <c r="E44" s="37">
        <v>7266.8750000000009</v>
      </c>
      <c r="F44" s="37">
        <v>7121.5375000000004</v>
      </c>
      <c r="G44" s="37">
        <v>7601.1512500000008</v>
      </c>
      <c r="H44" s="29"/>
      <c r="I44" s="29"/>
      <c r="J44" s="29"/>
      <c r="K44" s="29"/>
      <c r="L44" s="29"/>
    </row>
    <row r="45" spans="1:12" ht="11.25" customHeight="1" thickBot="1" x14ac:dyDescent="0.3">
      <c r="A45" s="38" t="s">
        <v>23</v>
      </c>
      <c r="B45" s="39" t="s">
        <v>7</v>
      </c>
      <c r="C45" s="40">
        <v>8138.9000000000005</v>
      </c>
      <c r="D45" s="41">
        <v>9156.2625000000007</v>
      </c>
      <c r="E45" s="53" t="s">
        <v>96</v>
      </c>
      <c r="F45" s="53" t="s">
        <v>96</v>
      </c>
      <c r="G45" s="41">
        <v>9926.5512500000004</v>
      </c>
      <c r="H45" s="29"/>
      <c r="I45" s="29"/>
      <c r="J45" s="29"/>
      <c r="K45" s="29"/>
      <c r="L45" s="29"/>
    </row>
    <row r="46" spans="1:12" ht="37.200000000000003" customHeight="1" thickBot="1" x14ac:dyDescent="0.3">
      <c r="A46" s="139" t="s">
        <v>65</v>
      </c>
      <c r="B46" s="140"/>
      <c r="C46" s="140"/>
      <c r="D46" s="140"/>
      <c r="E46" s="140"/>
      <c r="F46" s="140"/>
      <c r="G46" s="141"/>
      <c r="H46" s="29"/>
      <c r="I46" s="29"/>
      <c r="J46" s="29"/>
      <c r="K46" s="29"/>
      <c r="L46" s="29"/>
    </row>
    <row r="47" spans="1:12" ht="11.25" customHeight="1" x14ac:dyDescent="0.25">
      <c r="A47" s="42" t="s">
        <v>24</v>
      </c>
      <c r="B47" s="46" t="s">
        <v>16</v>
      </c>
      <c r="C47" s="45">
        <v>1398.8734375000001</v>
      </c>
      <c r="D47" s="45">
        <v>1598.7125000000001</v>
      </c>
      <c r="E47" s="45">
        <v>1744.0500000000002</v>
      </c>
      <c r="F47" s="45">
        <v>1853.0531250000001</v>
      </c>
      <c r="G47" s="45">
        <v>1816.7187500000002</v>
      </c>
      <c r="H47" s="29"/>
      <c r="I47" s="29"/>
      <c r="J47" s="29"/>
      <c r="K47" s="29"/>
      <c r="L47" s="29"/>
    </row>
    <row r="48" spans="1:12" ht="11.25" customHeight="1" x14ac:dyDescent="0.25">
      <c r="A48" s="34" t="s">
        <v>25</v>
      </c>
      <c r="B48" s="47" t="s">
        <v>16</v>
      </c>
      <c r="C48" s="29">
        <v>1980.2234375000003</v>
      </c>
      <c r="D48" s="29">
        <v>2180.0625</v>
      </c>
      <c r="E48" s="3">
        <v>2325.4</v>
      </c>
      <c r="F48" s="58" t="s">
        <v>96</v>
      </c>
      <c r="G48" s="59" t="s">
        <v>96</v>
      </c>
      <c r="H48" s="29"/>
      <c r="I48" s="29"/>
      <c r="J48" s="29"/>
      <c r="K48" s="29"/>
      <c r="L48" s="29"/>
    </row>
    <row r="49" spans="1:12" ht="11.25" customHeight="1" x14ac:dyDescent="0.25">
      <c r="A49" s="34" t="s">
        <v>26</v>
      </c>
      <c r="B49" s="47" t="s">
        <v>27</v>
      </c>
      <c r="C49" s="37">
        <v>3270.0937500000005</v>
      </c>
      <c r="D49" s="37">
        <v>4069.4500000000003</v>
      </c>
      <c r="E49" s="37">
        <v>4650.8</v>
      </c>
      <c r="F49" s="37">
        <v>5086.8125</v>
      </c>
      <c r="G49" s="37">
        <v>4941.4750000000004</v>
      </c>
      <c r="H49" s="29"/>
      <c r="I49" s="29"/>
      <c r="J49" s="29"/>
      <c r="K49" s="29"/>
      <c r="L49" s="29"/>
    </row>
    <row r="50" spans="1:12" ht="11.25" customHeight="1" x14ac:dyDescent="0.25">
      <c r="A50" s="34" t="s">
        <v>28</v>
      </c>
      <c r="B50" s="47" t="s">
        <v>27</v>
      </c>
      <c r="C50" s="37">
        <v>5595.4937500000005</v>
      </c>
      <c r="D50" s="37">
        <v>6394.85</v>
      </c>
      <c r="E50" s="37">
        <v>6976.2000000000007</v>
      </c>
      <c r="F50" s="60" t="s">
        <v>96</v>
      </c>
      <c r="G50" s="60" t="s">
        <v>96</v>
      </c>
      <c r="H50" s="29"/>
      <c r="I50" s="29"/>
      <c r="J50" s="29"/>
      <c r="K50" s="29"/>
      <c r="L50" s="29"/>
    </row>
    <row r="51" spans="1:12" ht="11.25" customHeight="1" x14ac:dyDescent="0.25">
      <c r="A51" s="34" t="s">
        <v>29</v>
      </c>
      <c r="B51" s="47" t="s">
        <v>16</v>
      </c>
      <c r="C51" s="37">
        <v>1217.2015625000001</v>
      </c>
      <c r="D51" s="37">
        <v>1417.0406250000001</v>
      </c>
      <c r="E51" s="37">
        <v>1562.3781250000002</v>
      </c>
      <c r="F51" s="37">
        <v>1671.3812500000001</v>
      </c>
      <c r="G51" s="37">
        <v>1635.0468750000002</v>
      </c>
      <c r="H51" s="29"/>
      <c r="I51" s="29"/>
      <c r="J51" s="29"/>
      <c r="K51" s="29"/>
      <c r="L51" s="29"/>
    </row>
    <row r="52" spans="1:12" ht="11.25" customHeight="1" x14ac:dyDescent="0.25">
      <c r="A52" s="34" t="s">
        <v>30</v>
      </c>
      <c r="B52" s="47" t="s">
        <v>16</v>
      </c>
      <c r="C52" s="37">
        <v>1798.5515625</v>
      </c>
      <c r="D52" s="45">
        <v>1998.3906250000002</v>
      </c>
      <c r="E52" s="37">
        <v>2143.7281250000001</v>
      </c>
      <c r="F52" s="60" t="s">
        <v>96</v>
      </c>
      <c r="G52" s="60" t="s">
        <v>96</v>
      </c>
      <c r="H52" s="29"/>
      <c r="I52" s="29"/>
      <c r="J52" s="29"/>
      <c r="K52" s="29"/>
      <c r="L52" s="29"/>
    </row>
    <row r="53" spans="1:12" ht="11.25" customHeight="1" x14ac:dyDescent="0.25">
      <c r="A53" s="34" t="s">
        <v>31</v>
      </c>
      <c r="B53" s="47" t="s">
        <v>27</v>
      </c>
      <c r="C53" s="37">
        <v>3270.0937500000005</v>
      </c>
      <c r="D53" s="37">
        <v>4069.4500000000003</v>
      </c>
      <c r="E53" s="37">
        <v>4650.8</v>
      </c>
      <c r="F53" s="37">
        <v>5086.8125</v>
      </c>
      <c r="G53" s="37">
        <v>4941.4750000000004</v>
      </c>
      <c r="H53" s="29"/>
      <c r="I53" s="29"/>
      <c r="J53" s="29"/>
      <c r="K53" s="29"/>
      <c r="L53" s="29"/>
    </row>
    <row r="54" spans="1:12" ht="11.25" customHeight="1" x14ac:dyDescent="0.25">
      <c r="A54" s="34" t="s">
        <v>32</v>
      </c>
      <c r="B54" s="47" t="s">
        <v>27</v>
      </c>
      <c r="C54" s="37">
        <v>5595.4937500000005</v>
      </c>
      <c r="D54" s="37">
        <v>6394.85</v>
      </c>
      <c r="E54" s="37">
        <v>6976.2000000000007</v>
      </c>
      <c r="F54" s="60" t="s">
        <v>96</v>
      </c>
      <c r="G54" s="60" t="s">
        <v>96</v>
      </c>
      <c r="H54" s="29"/>
      <c r="I54" s="29"/>
      <c r="J54" s="29"/>
      <c r="K54" s="29"/>
      <c r="L54" s="29"/>
    </row>
    <row r="55" spans="1:12" ht="11.25" customHeight="1" x14ac:dyDescent="0.25">
      <c r="A55" s="34" t="s">
        <v>33</v>
      </c>
      <c r="B55" s="47" t="s">
        <v>16</v>
      </c>
      <c r="C55" s="37">
        <v>1148.16625</v>
      </c>
      <c r="D55" s="37">
        <v>1348.0053124999999</v>
      </c>
      <c r="E55" s="37">
        <v>1493.3428125</v>
      </c>
      <c r="F55" s="37">
        <v>1603.072625</v>
      </c>
      <c r="G55" s="37">
        <v>1566.0115625000001</v>
      </c>
      <c r="H55" s="29"/>
      <c r="I55" s="29"/>
      <c r="J55" s="29"/>
      <c r="K55" s="29"/>
      <c r="L55" s="29"/>
    </row>
    <row r="56" spans="1:12" ht="11.25" customHeight="1" x14ac:dyDescent="0.25">
      <c r="A56" s="34" t="s">
        <v>34</v>
      </c>
      <c r="B56" s="47" t="s">
        <v>16</v>
      </c>
      <c r="C56" s="37">
        <v>1729.5162500000001</v>
      </c>
      <c r="D56" s="37">
        <v>1930.0820000000001</v>
      </c>
      <c r="E56" s="37">
        <v>2075.4195</v>
      </c>
      <c r="F56" s="60" t="s">
        <v>96</v>
      </c>
      <c r="G56" s="60" t="s">
        <v>96</v>
      </c>
      <c r="H56" s="29"/>
      <c r="I56" s="29"/>
      <c r="J56" s="29"/>
      <c r="K56" s="29"/>
      <c r="L56" s="29"/>
    </row>
    <row r="57" spans="1:12" ht="4.5" customHeight="1" x14ac:dyDescent="0.25">
      <c r="A57" s="95"/>
      <c r="B57" s="96"/>
      <c r="C57" s="96"/>
      <c r="D57" s="96"/>
      <c r="E57" s="96"/>
      <c r="F57" s="96"/>
      <c r="G57" s="96"/>
      <c r="H57" s="29"/>
      <c r="I57" s="29"/>
      <c r="J57" s="29"/>
      <c r="K57" s="29"/>
      <c r="L57" s="29"/>
    </row>
    <row r="58" spans="1:12" ht="11.25" customHeight="1" x14ac:dyDescent="0.25">
      <c r="A58" s="34" t="s">
        <v>35</v>
      </c>
      <c r="B58" s="35" t="s">
        <v>16</v>
      </c>
      <c r="C58" s="37">
        <v>1288.21875</v>
      </c>
      <c r="D58" s="37">
        <v>1519.4375</v>
      </c>
      <c r="E58" s="37">
        <v>1618.53125</v>
      </c>
      <c r="F58" s="37">
        <v>1585.5</v>
      </c>
      <c r="G58" s="37">
        <v>1694.503125</v>
      </c>
      <c r="H58" s="29"/>
      <c r="I58" s="29"/>
      <c r="J58" s="29"/>
      <c r="K58" s="29"/>
      <c r="L58" s="29"/>
    </row>
    <row r="59" spans="1:12" ht="11.25" customHeight="1" x14ac:dyDescent="0.25">
      <c r="A59" s="34" t="s">
        <v>36</v>
      </c>
      <c r="B59" s="35" t="s">
        <v>16</v>
      </c>
      <c r="C59" s="37">
        <v>1816.71875</v>
      </c>
      <c r="D59" s="37">
        <v>2047.9374999999998</v>
      </c>
      <c r="E59" s="55" t="s">
        <v>96</v>
      </c>
      <c r="F59" s="55" t="s">
        <v>96</v>
      </c>
      <c r="G59" s="37">
        <v>2223.6637499999997</v>
      </c>
      <c r="H59" s="29"/>
      <c r="I59" s="29"/>
      <c r="J59" s="29"/>
      <c r="K59" s="29"/>
      <c r="L59" s="29"/>
    </row>
    <row r="60" spans="1:12" ht="11.25" customHeight="1" x14ac:dyDescent="0.25">
      <c r="A60" s="34" t="s">
        <v>37</v>
      </c>
      <c r="B60" s="35" t="s">
        <v>27</v>
      </c>
      <c r="C60" s="37">
        <v>2180.0625</v>
      </c>
      <c r="D60" s="37">
        <v>2642.5</v>
      </c>
      <c r="E60" s="37">
        <v>2840.6875</v>
      </c>
      <c r="F60" s="37">
        <v>2708.5625</v>
      </c>
      <c r="G60" s="37">
        <v>2992.6312499999999</v>
      </c>
      <c r="H60" s="29"/>
      <c r="I60" s="29"/>
      <c r="J60" s="29"/>
      <c r="K60" s="29"/>
      <c r="L60" s="29"/>
    </row>
    <row r="61" spans="1:12" ht="11.25" customHeight="1" x14ac:dyDescent="0.25">
      <c r="A61" s="34" t="s">
        <v>38</v>
      </c>
      <c r="B61" s="35" t="s">
        <v>27</v>
      </c>
      <c r="C61" s="37">
        <v>3237.0625</v>
      </c>
      <c r="D61" s="37">
        <v>3699.5</v>
      </c>
      <c r="E61" s="55" t="s">
        <v>96</v>
      </c>
      <c r="F61" s="55" t="s">
        <v>96</v>
      </c>
      <c r="G61" s="37">
        <v>4049.6312499999999</v>
      </c>
      <c r="H61" s="29"/>
      <c r="I61" s="29"/>
      <c r="J61" s="29"/>
      <c r="K61" s="29"/>
      <c r="L61" s="29"/>
    </row>
    <row r="62" spans="1:12" ht="4.5" customHeight="1" x14ac:dyDescent="0.25">
      <c r="A62" s="95"/>
      <c r="B62" s="96"/>
      <c r="C62" s="96"/>
      <c r="D62" s="96"/>
      <c r="E62" s="96"/>
      <c r="F62" s="96"/>
      <c r="G62" s="96"/>
      <c r="H62" s="29"/>
      <c r="I62" s="29"/>
      <c r="J62" s="29"/>
      <c r="K62" s="29"/>
      <c r="L62" s="29"/>
    </row>
    <row r="63" spans="1:12" ht="11.25" customHeight="1" x14ac:dyDescent="0.25">
      <c r="A63" s="34" t="s">
        <v>39</v>
      </c>
      <c r="B63" s="35" t="s">
        <v>16</v>
      </c>
      <c r="C63" s="37">
        <v>1222.15625</v>
      </c>
      <c r="D63" s="37">
        <v>1453.375</v>
      </c>
      <c r="E63" s="37">
        <v>1552.46875</v>
      </c>
      <c r="F63" s="37">
        <v>1519.4375</v>
      </c>
      <c r="G63" s="37">
        <v>1628.440625</v>
      </c>
      <c r="H63" s="29"/>
      <c r="I63" s="29"/>
      <c r="J63" s="29"/>
      <c r="K63" s="29"/>
      <c r="L63" s="29"/>
    </row>
    <row r="64" spans="1:12" ht="11.25" customHeight="1" x14ac:dyDescent="0.25">
      <c r="A64" s="34" t="s">
        <v>40</v>
      </c>
      <c r="B64" s="35" t="s">
        <v>16</v>
      </c>
      <c r="C64" s="37">
        <v>1750.65625</v>
      </c>
      <c r="D64" s="37">
        <v>1981.875</v>
      </c>
      <c r="E64" s="55" t="s">
        <v>96</v>
      </c>
      <c r="F64" s="55" t="s">
        <v>96</v>
      </c>
      <c r="G64" s="37">
        <v>2157.6012499999997</v>
      </c>
      <c r="H64" s="29"/>
      <c r="I64" s="29"/>
      <c r="J64" s="29"/>
      <c r="K64" s="29"/>
      <c r="L64" s="29"/>
    </row>
    <row r="65" spans="1:12" ht="4.5" customHeight="1" x14ac:dyDescent="0.25">
      <c r="A65" s="95"/>
      <c r="B65" s="96"/>
      <c r="C65" s="96"/>
      <c r="D65" s="96"/>
      <c r="E65" s="96"/>
      <c r="F65" s="96"/>
      <c r="G65" s="96"/>
      <c r="H65" s="29"/>
      <c r="I65" s="29"/>
      <c r="J65" s="29"/>
      <c r="K65" s="29"/>
      <c r="L65" s="29"/>
    </row>
    <row r="66" spans="1:12" ht="11.25" customHeight="1" x14ac:dyDescent="0.25">
      <c r="A66" s="34" t="s">
        <v>69</v>
      </c>
      <c r="B66" s="35" t="s">
        <v>16</v>
      </c>
      <c r="C66" s="37">
        <v>1288.21875</v>
      </c>
      <c r="D66" s="37">
        <v>1519.4375</v>
      </c>
      <c r="E66" s="37">
        <v>1618.53125</v>
      </c>
      <c r="F66" s="37">
        <v>1585.5</v>
      </c>
      <c r="G66" s="37">
        <v>1694.238875</v>
      </c>
      <c r="H66" s="29"/>
      <c r="I66" s="29"/>
      <c r="J66" s="29"/>
      <c r="K66" s="29"/>
      <c r="L66" s="29"/>
    </row>
    <row r="67" spans="1:12" ht="11.25" customHeight="1" x14ac:dyDescent="0.25">
      <c r="A67" s="34" t="s">
        <v>70</v>
      </c>
      <c r="B67" s="35" t="s">
        <v>16</v>
      </c>
      <c r="C67" s="37">
        <v>1816.71875</v>
      </c>
      <c r="D67" s="37">
        <v>2047.9374999999998</v>
      </c>
      <c r="E67" s="55" t="s">
        <v>96</v>
      </c>
      <c r="F67" s="55" t="s">
        <v>96</v>
      </c>
      <c r="G67" s="37">
        <v>2222.3424999999997</v>
      </c>
      <c r="H67" s="29"/>
      <c r="I67" s="29"/>
      <c r="J67" s="29"/>
      <c r="K67" s="29"/>
      <c r="L67" s="29"/>
    </row>
    <row r="68" spans="1:12" ht="4.5" customHeight="1" x14ac:dyDescent="0.25">
      <c r="A68" s="95"/>
      <c r="B68" s="96"/>
      <c r="C68" s="96"/>
      <c r="D68" s="96"/>
      <c r="E68" s="96"/>
      <c r="F68" s="96"/>
      <c r="G68" s="127"/>
      <c r="H68" s="29"/>
      <c r="I68" s="29"/>
      <c r="J68" s="29"/>
      <c r="K68" s="29"/>
      <c r="L68" s="29"/>
    </row>
    <row r="69" spans="1:12" ht="11.25" customHeight="1" x14ac:dyDescent="0.25">
      <c r="A69" s="34" t="s">
        <v>41</v>
      </c>
      <c r="B69" s="35" t="s">
        <v>16</v>
      </c>
      <c r="C69" s="37">
        <v>2161.5650000000001</v>
      </c>
      <c r="D69" s="37">
        <v>2309.5450000000001</v>
      </c>
      <c r="E69" s="37">
        <v>2372.9649999999997</v>
      </c>
      <c r="F69" s="37">
        <v>2351.8249999999998</v>
      </c>
      <c r="G69" s="37">
        <v>2421.8512499999997</v>
      </c>
      <c r="H69" s="29"/>
      <c r="I69" s="29"/>
      <c r="J69" s="29"/>
      <c r="K69" s="29"/>
      <c r="L69" s="29"/>
    </row>
    <row r="70" spans="1:12" ht="11.25" customHeight="1" x14ac:dyDescent="0.25">
      <c r="A70" s="34" t="s">
        <v>42</v>
      </c>
      <c r="B70" s="35" t="s">
        <v>16</v>
      </c>
      <c r="C70" s="37">
        <v>2499.8049999999998</v>
      </c>
      <c r="D70" s="37">
        <v>2647.7849999999999</v>
      </c>
      <c r="E70" s="55" t="s">
        <v>96</v>
      </c>
      <c r="F70" s="55" t="s">
        <v>96</v>
      </c>
      <c r="G70" s="37">
        <v>2760.0912499999999</v>
      </c>
      <c r="H70" s="29"/>
      <c r="I70" s="29"/>
      <c r="J70" s="29"/>
      <c r="K70" s="29"/>
      <c r="L70" s="29"/>
    </row>
    <row r="71" spans="1:12" ht="4.5" customHeight="1" x14ac:dyDescent="0.25">
      <c r="A71" s="95"/>
      <c r="B71" s="96"/>
      <c r="C71" s="96"/>
      <c r="D71" s="96"/>
      <c r="E71" s="96"/>
      <c r="F71" s="96"/>
      <c r="G71" s="96"/>
      <c r="H71" s="29"/>
      <c r="I71" s="29"/>
      <c r="J71" s="29"/>
      <c r="K71" s="29"/>
      <c r="L71" s="29"/>
    </row>
    <row r="72" spans="1:12" ht="11.25" customHeight="1" x14ac:dyDescent="0.25">
      <c r="A72" s="34" t="s">
        <v>43</v>
      </c>
      <c r="B72" s="35" t="s">
        <v>16</v>
      </c>
      <c r="C72" s="37">
        <v>1618.53125</v>
      </c>
      <c r="D72" s="37">
        <v>1849.75</v>
      </c>
      <c r="E72" s="37">
        <v>1948.84375</v>
      </c>
      <c r="F72" s="37">
        <v>1915.8125</v>
      </c>
      <c r="G72" s="37">
        <v>2024.815625</v>
      </c>
      <c r="H72" s="29"/>
      <c r="I72" s="29"/>
      <c r="J72" s="29"/>
      <c r="K72" s="29"/>
      <c r="L72" s="29"/>
    </row>
    <row r="73" spans="1:12" ht="11.25" customHeight="1" x14ac:dyDescent="0.25">
      <c r="A73" s="34" t="s">
        <v>44</v>
      </c>
      <c r="B73" s="35" t="s">
        <v>16</v>
      </c>
      <c r="C73" s="37">
        <v>2147.03125</v>
      </c>
      <c r="D73" s="37">
        <v>2378.25</v>
      </c>
      <c r="E73" s="55" t="s">
        <v>96</v>
      </c>
      <c r="F73" s="55" t="s">
        <v>96</v>
      </c>
      <c r="G73" s="37">
        <v>2553.9762499999997</v>
      </c>
      <c r="H73" s="29"/>
      <c r="I73" s="29"/>
      <c r="J73" s="29"/>
      <c r="K73" s="29"/>
      <c r="L73" s="29"/>
    </row>
    <row r="74" spans="1:12" ht="11.25" customHeight="1" x14ac:dyDescent="0.25">
      <c r="A74" s="34" t="s">
        <v>45</v>
      </c>
      <c r="B74" s="35" t="s">
        <v>16</v>
      </c>
      <c r="C74" s="37">
        <v>1519.4375</v>
      </c>
      <c r="D74" s="37">
        <v>1750.65625</v>
      </c>
      <c r="E74" s="37">
        <v>1849.75</v>
      </c>
      <c r="F74" s="37">
        <v>1816.71875</v>
      </c>
      <c r="G74" s="37">
        <v>1925.721875</v>
      </c>
      <c r="H74" s="29"/>
      <c r="I74" s="29"/>
      <c r="J74" s="29"/>
      <c r="K74" s="29"/>
      <c r="L74" s="29"/>
    </row>
    <row r="75" spans="1:12" ht="11.25" customHeight="1" x14ac:dyDescent="0.25">
      <c r="A75" s="34" t="s">
        <v>46</v>
      </c>
      <c r="B75" s="35" t="s">
        <v>16</v>
      </c>
      <c r="C75" s="37">
        <v>2047.9374999999998</v>
      </c>
      <c r="D75" s="37">
        <v>2279.15625</v>
      </c>
      <c r="E75" s="55" t="s">
        <v>96</v>
      </c>
      <c r="F75" s="55" t="s">
        <v>96</v>
      </c>
      <c r="G75" s="37">
        <v>2454.8824999999997</v>
      </c>
      <c r="H75" s="29"/>
      <c r="I75" s="29"/>
      <c r="J75" s="29"/>
      <c r="K75" s="29"/>
      <c r="L75" s="29"/>
    </row>
    <row r="76" spans="1:12" ht="25.5" customHeight="1" x14ac:dyDescent="0.25">
      <c r="A76" s="48" t="s">
        <v>71</v>
      </c>
      <c r="B76" s="35" t="s">
        <v>27</v>
      </c>
      <c r="C76" s="37">
        <v>3303.125</v>
      </c>
      <c r="D76" s="37">
        <v>4228</v>
      </c>
      <c r="E76" s="37">
        <v>4624.375</v>
      </c>
      <c r="F76" s="37">
        <v>4492.25</v>
      </c>
      <c r="G76" s="37">
        <v>4928.2624999999998</v>
      </c>
      <c r="H76" s="29"/>
      <c r="I76" s="29"/>
      <c r="J76" s="29"/>
      <c r="K76" s="29"/>
      <c r="L76" s="29"/>
    </row>
    <row r="77" spans="1:12" ht="27" customHeight="1" x14ac:dyDescent="0.25">
      <c r="A77" s="48" t="s">
        <v>72</v>
      </c>
      <c r="B77" s="35" t="s">
        <v>27</v>
      </c>
      <c r="C77" s="37">
        <v>5417.125</v>
      </c>
      <c r="D77" s="37">
        <v>6342</v>
      </c>
      <c r="E77" s="55" t="s">
        <v>96</v>
      </c>
      <c r="F77" s="55" t="s">
        <v>96</v>
      </c>
      <c r="G77" s="37">
        <v>7042.2624999999998</v>
      </c>
      <c r="H77" s="29"/>
      <c r="I77" s="29"/>
      <c r="J77" s="29"/>
      <c r="K77" s="29"/>
      <c r="L77" s="29"/>
    </row>
    <row r="78" spans="1:12" ht="3.75" customHeight="1" x14ac:dyDescent="0.25">
      <c r="A78" s="95"/>
      <c r="B78" s="96"/>
      <c r="C78" s="96"/>
      <c r="D78" s="96"/>
      <c r="E78" s="96"/>
      <c r="F78" s="96"/>
      <c r="G78" s="96"/>
      <c r="H78" s="29"/>
      <c r="I78" s="29"/>
      <c r="J78" s="29"/>
      <c r="K78" s="29"/>
      <c r="L78" s="29"/>
    </row>
    <row r="79" spans="1:12" ht="11.25" customHeight="1" x14ac:dyDescent="0.25">
      <c r="A79" s="34" t="s">
        <v>47</v>
      </c>
      <c r="B79" s="35" t="s">
        <v>48</v>
      </c>
      <c r="C79" s="37">
        <v>1532.6499999999999</v>
      </c>
      <c r="D79" s="37">
        <v>1625.1374999999998</v>
      </c>
      <c r="E79" s="37">
        <v>1664.7749999999999</v>
      </c>
      <c r="F79" s="37">
        <v>1651.5625</v>
      </c>
      <c r="G79" s="37">
        <v>1695.1637499999999</v>
      </c>
      <c r="H79" s="29"/>
      <c r="I79" s="29"/>
      <c r="J79" s="29"/>
      <c r="K79" s="29"/>
      <c r="L79" s="29"/>
    </row>
    <row r="80" spans="1:12" ht="11.25" customHeight="1" x14ac:dyDescent="0.25">
      <c r="A80" s="34" t="s">
        <v>60</v>
      </c>
      <c r="B80" s="35" t="s">
        <v>48</v>
      </c>
      <c r="C80" s="37">
        <v>1744.05</v>
      </c>
      <c r="D80" s="37">
        <v>1836.5374999999999</v>
      </c>
      <c r="E80" s="55" t="s">
        <v>96</v>
      </c>
      <c r="F80" s="55" t="s">
        <v>96</v>
      </c>
      <c r="G80" s="37">
        <v>1906.5637499999998</v>
      </c>
      <c r="H80" s="29"/>
      <c r="I80" s="29"/>
      <c r="J80" s="29"/>
      <c r="K80" s="29"/>
      <c r="L80" s="29"/>
    </row>
    <row r="81" spans="1:12" ht="11.25" customHeight="1" x14ac:dyDescent="0.25">
      <c r="A81" s="34" t="s">
        <v>49</v>
      </c>
      <c r="B81" s="35" t="s">
        <v>48</v>
      </c>
      <c r="C81" s="37">
        <v>972.43999999999994</v>
      </c>
      <c r="D81" s="37">
        <v>1027.9324999999999</v>
      </c>
      <c r="E81" s="37">
        <v>1051.7149999999999</v>
      </c>
      <c r="F81" s="37">
        <v>1043.7874999999999</v>
      </c>
      <c r="G81" s="37">
        <v>1069.9482499999999</v>
      </c>
      <c r="H81" s="29"/>
      <c r="I81" s="29"/>
      <c r="J81" s="29"/>
      <c r="K81" s="29"/>
      <c r="L81" s="29"/>
    </row>
    <row r="82" spans="1:12" ht="11.25" customHeight="1" x14ac:dyDescent="0.25">
      <c r="A82" s="34" t="s">
        <v>50</v>
      </c>
      <c r="B82" s="35" t="s">
        <v>48</v>
      </c>
      <c r="C82" s="37">
        <v>1099.28</v>
      </c>
      <c r="D82" s="37">
        <v>1154.7725</v>
      </c>
      <c r="E82" s="55" t="s">
        <v>96</v>
      </c>
      <c r="F82" s="55" t="s">
        <v>96</v>
      </c>
      <c r="G82" s="37">
        <v>1197.0525</v>
      </c>
      <c r="H82" s="29"/>
      <c r="I82" s="29"/>
      <c r="J82" s="29"/>
      <c r="K82" s="29"/>
      <c r="L82" s="29"/>
    </row>
    <row r="83" spans="1:12" ht="35.4" customHeight="1" x14ac:dyDescent="0.25">
      <c r="A83" s="128" t="s">
        <v>51</v>
      </c>
      <c r="B83" s="129"/>
      <c r="C83" s="129"/>
      <c r="D83" s="129"/>
      <c r="E83" s="129"/>
      <c r="F83" s="129"/>
      <c r="G83" s="130"/>
      <c r="H83" s="29"/>
      <c r="I83" s="29"/>
      <c r="J83" s="29"/>
      <c r="K83" s="29"/>
      <c r="L83" s="29"/>
    </row>
    <row r="84" spans="1:12" ht="11.25" customHeight="1" x14ac:dyDescent="0.25">
      <c r="A84" s="34" t="s">
        <v>52</v>
      </c>
      <c r="B84" s="35" t="s">
        <v>7</v>
      </c>
      <c r="C84" s="36">
        <v>5813.5000000000009</v>
      </c>
      <c r="D84" s="37">
        <v>6830.8625000000002</v>
      </c>
      <c r="E84" s="37">
        <v>7266.8750000000009</v>
      </c>
      <c r="F84" s="37">
        <v>7121.5375000000004</v>
      </c>
      <c r="G84" s="37">
        <v>7601.1512500000008</v>
      </c>
      <c r="H84" s="29"/>
      <c r="I84" s="29"/>
      <c r="J84" s="29"/>
      <c r="K84" s="29"/>
      <c r="L84" s="29"/>
    </row>
    <row r="85" spans="1:12" ht="11.25" customHeight="1" x14ac:dyDescent="0.25">
      <c r="A85" s="34" t="s">
        <v>53</v>
      </c>
      <c r="B85" s="35" t="s">
        <v>7</v>
      </c>
      <c r="C85" s="36">
        <v>8138.9000000000005</v>
      </c>
      <c r="D85" s="37">
        <v>9156.2625000000007</v>
      </c>
      <c r="E85" s="55" t="s">
        <v>96</v>
      </c>
      <c r="F85" s="55" t="s">
        <v>96</v>
      </c>
      <c r="G85" s="37">
        <v>9926.5512500000004</v>
      </c>
      <c r="H85" s="29"/>
      <c r="I85" s="29"/>
      <c r="J85" s="29"/>
      <c r="K85" s="29"/>
      <c r="L85" s="29"/>
    </row>
    <row r="86" spans="1:12" ht="11.25" customHeight="1" x14ac:dyDescent="0.25">
      <c r="A86" s="34" t="s">
        <v>87</v>
      </c>
      <c r="B86" s="35" t="s">
        <v>7</v>
      </c>
      <c r="C86" s="36">
        <v>6976.2000000000007</v>
      </c>
      <c r="D86" s="37">
        <v>7993.5625000000009</v>
      </c>
      <c r="E86" s="37">
        <v>8429.5750000000007</v>
      </c>
      <c r="F86" s="37">
        <v>8284.2375000000011</v>
      </c>
      <c r="G86" s="37">
        <v>8763.8512499999997</v>
      </c>
      <c r="H86" s="29"/>
      <c r="I86" s="29"/>
      <c r="J86" s="29"/>
      <c r="K86" s="29"/>
      <c r="L86" s="29"/>
    </row>
    <row r="87" spans="1:12" ht="11.25" customHeight="1" x14ac:dyDescent="0.25">
      <c r="A87" s="34" t="s">
        <v>88</v>
      </c>
      <c r="B87" s="35" t="s">
        <v>7</v>
      </c>
      <c r="C87" s="36">
        <v>9301.6</v>
      </c>
      <c r="D87" s="37">
        <v>10318.962500000001</v>
      </c>
      <c r="E87" s="55" t="s">
        <v>96</v>
      </c>
      <c r="F87" s="55" t="s">
        <v>96</v>
      </c>
      <c r="G87" s="37">
        <v>11089.251249999999</v>
      </c>
      <c r="H87" s="29"/>
      <c r="I87" s="29"/>
      <c r="J87" s="29"/>
      <c r="K87" s="29"/>
      <c r="L87" s="29"/>
    </row>
    <row r="88" spans="1:12" ht="11.25" customHeight="1" x14ac:dyDescent="0.25">
      <c r="A88" s="34" t="s">
        <v>54</v>
      </c>
      <c r="B88" s="35" t="s">
        <v>7</v>
      </c>
      <c r="C88" s="37">
        <v>6830.8625000000002</v>
      </c>
      <c r="D88" s="37">
        <v>7848.2250000000004</v>
      </c>
      <c r="E88" s="37">
        <v>8284.2375000000011</v>
      </c>
      <c r="F88" s="37">
        <v>8138.9000000000005</v>
      </c>
      <c r="G88" s="37">
        <v>8618.5137500000001</v>
      </c>
      <c r="H88" s="29"/>
      <c r="I88" s="29"/>
      <c r="J88" s="29"/>
      <c r="K88" s="29"/>
      <c r="L88" s="29"/>
    </row>
    <row r="89" spans="1:12" ht="11.25" customHeight="1" x14ac:dyDescent="0.25">
      <c r="A89" s="34" t="s">
        <v>55</v>
      </c>
      <c r="B89" s="35" t="s">
        <v>7</v>
      </c>
      <c r="C89" s="37">
        <v>9156.2625000000007</v>
      </c>
      <c r="D89" s="37">
        <v>10173.625</v>
      </c>
      <c r="E89" s="55" t="s">
        <v>96</v>
      </c>
      <c r="F89" s="55" t="s">
        <v>96</v>
      </c>
      <c r="G89" s="37">
        <v>10943.91375</v>
      </c>
      <c r="H89" s="29"/>
      <c r="I89" s="29"/>
      <c r="J89" s="29"/>
      <c r="K89" s="29"/>
      <c r="L89" s="29"/>
    </row>
    <row r="90" spans="1:12" ht="11.25" customHeight="1" x14ac:dyDescent="0.25">
      <c r="A90" s="34" t="s">
        <v>56</v>
      </c>
      <c r="B90" s="35" t="s">
        <v>7</v>
      </c>
      <c r="C90" s="37">
        <v>14533.750000000002</v>
      </c>
      <c r="D90" s="37">
        <v>15551.112500000001</v>
      </c>
      <c r="E90" s="37">
        <v>15987.125000000002</v>
      </c>
      <c r="F90" s="37">
        <v>15841.787500000002</v>
      </c>
      <c r="G90" s="37">
        <v>16321.401250000001</v>
      </c>
      <c r="H90" s="29"/>
      <c r="I90" s="29"/>
      <c r="J90" s="29"/>
      <c r="K90" s="29"/>
      <c r="L90" s="29"/>
    </row>
    <row r="91" spans="1:12" ht="11.25" customHeight="1" x14ac:dyDescent="0.25">
      <c r="A91" s="34" t="s">
        <v>57</v>
      </c>
      <c r="B91" s="35" t="s">
        <v>7</v>
      </c>
      <c r="C91" s="37">
        <v>16859.150000000001</v>
      </c>
      <c r="D91" s="37">
        <v>17876.512500000001</v>
      </c>
      <c r="E91" s="55" t="s">
        <v>96</v>
      </c>
      <c r="F91" s="55" t="s">
        <v>96</v>
      </c>
      <c r="G91" s="37">
        <v>18646.801250000004</v>
      </c>
      <c r="H91" s="29"/>
      <c r="I91" s="29"/>
      <c r="J91" s="29"/>
      <c r="K91" s="29"/>
      <c r="L91" s="29"/>
    </row>
    <row r="92" spans="1:12" ht="11.25" customHeight="1" x14ac:dyDescent="0.25">
      <c r="A92" s="34" t="s">
        <v>58</v>
      </c>
      <c r="B92" s="35" t="s">
        <v>7</v>
      </c>
      <c r="C92" s="37">
        <v>8429.5750000000007</v>
      </c>
      <c r="D92" s="37">
        <v>9446.9375</v>
      </c>
      <c r="E92" s="37">
        <v>9882.9500000000007</v>
      </c>
      <c r="F92" s="37">
        <v>9737.6125000000011</v>
      </c>
      <c r="G92" s="37">
        <v>10217.22625</v>
      </c>
      <c r="H92" s="29"/>
      <c r="I92" s="29"/>
      <c r="J92" s="29"/>
      <c r="K92" s="29"/>
      <c r="L92" s="29"/>
    </row>
    <row r="93" spans="1:12" ht="11.25" customHeight="1" thickBot="1" x14ac:dyDescent="0.3">
      <c r="A93" s="38" t="s">
        <v>59</v>
      </c>
      <c r="B93" s="39" t="s">
        <v>7</v>
      </c>
      <c r="C93" s="41">
        <v>10754.975</v>
      </c>
      <c r="D93" s="37">
        <v>11772.337500000001</v>
      </c>
      <c r="E93" s="55" t="s">
        <v>96</v>
      </c>
      <c r="F93" s="55" t="s">
        <v>96</v>
      </c>
      <c r="G93" s="37">
        <v>12542.626249999999</v>
      </c>
      <c r="H93" s="29"/>
      <c r="I93" s="29"/>
      <c r="J93" s="29"/>
      <c r="K93" s="29"/>
      <c r="L93" s="29"/>
    </row>
    <row r="94" spans="1:12" ht="34.200000000000003" customHeight="1" thickBot="1" x14ac:dyDescent="0.3">
      <c r="A94" s="131" t="s">
        <v>737</v>
      </c>
      <c r="B94" s="132"/>
      <c r="C94" s="132"/>
      <c r="D94" s="133"/>
      <c r="E94" s="133"/>
      <c r="F94" s="133"/>
      <c r="G94" s="134"/>
    </row>
    <row r="95" spans="1:12" ht="22.95" customHeight="1" thickBot="1" x14ac:dyDescent="0.3">
      <c r="A95" s="135" t="s">
        <v>67</v>
      </c>
      <c r="B95" s="136"/>
      <c r="C95" s="136"/>
      <c r="D95" s="136"/>
      <c r="E95" s="136"/>
      <c r="F95" s="136"/>
      <c r="G95" s="137"/>
    </row>
    <row r="96" spans="1:12" ht="43.95" customHeight="1" thickBot="1" x14ac:dyDescent="0.35">
      <c r="A96" s="114" t="s">
        <v>94</v>
      </c>
      <c r="B96" s="106"/>
      <c r="C96" s="106"/>
      <c r="D96" s="106"/>
      <c r="E96" s="106"/>
      <c r="F96" s="106"/>
      <c r="G96" s="107"/>
    </row>
    <row r="97" spans="1:7" ht="41.4" customHeight="1" x14ac:dyDescent="0.25">
      <c r="A97" s="115" t="s">
        <v>731</v>
      </c>
      <c r="B97" s="116"/>
      <c r="C97" s="116"/>
      <c r="D97" s="116"/>
      <c r="E97" s="116"/>
      <c r="F97" s="116"/>
      <c r="G97" s="117"/>
    </row>
    <row r="98" spans="1:7" ht="3.6" customHeight="1" x14ac:dyDescent="0.25">
      <c r="A98" s="118"/>
      <c r="B98" s="119"/>
      <c r="C98" s="119"/>
      <c r="D98" s="119"/>
      <c r="E98" s="119"/>
      <c r="F98" s="119"/>
      <c r="G98" s="120"/>
    </row>
    <row r="99" spans="1:7" ht="12.6" customHeight="1" thickBot="1" x14ac:dyDescent="0.3">
      <c r="A99" s="121"/>
      <c r="B99" s="122"/>
      <c r="C99" s="122"/>
      <c r="D99" s="122"/>
      <c r="E99" s="122"/>
      <c r="F99" s="122"/>
      <c r="G99" s="123"/>
    </row>
  </sheetData>
  <mergeCells count="23">
    <mergeCell ref="A96:G96"/>
    <mergeCell ref="A97:G99"/>
    <mergeCell ref="A14:G14"/>
    <mergeCell ref="A25:G25"/>
    <mergeCell ref="A32:G32"/>
    <mergeCell ref="A68:G68"/>
    <mergeCell ref="A71:G71"/>
    <mergeCell ref="A78:G78"/>
    <mergeCell ref="A83:G83"/>
    <mergeCell ref="A94:G94"/>
    <mergeCell ref="A95:G95"/>
    <mergeCell ref="A38:G38"/>
    <mergeCell ref="A43:G43"/>
    <mergeCell ref="A46:G46"/>
    <mergeCell ref="A57:G57"/>
    <mergeCell ref="A62:G62"/>
    <mergeCell ref="A65:G65"/>
    <mergeCell ref="A9:G9"/>
    <mergeCell ref="A15:G15"/>
    <mergeCell ref="A20:G20"/>
    <mergeCell ref="A26:G26"/>
    <mergeCell ref="A29:G29"/>
    <mergeCell ref="A33:G33"/>
  </mergeCells>
  <pageMargins left="0" right="0" top="0.19685039370078741" bottom="0" header="0.31496062992125984" footer="0.31496062992125984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M118" sqref="M11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15" sqref="L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Лист2</vt:lpstr>
      <vt:lpstr>Лист3</vt:lpstr>
      <vt:lpstr>Лист4</vt:lpstr>
      <vt:lpstr>Лист5</vt:lpstr>
      <vt:lpstr>Лист6</vt:lpstr>
      <vt:lpstr>Прайс ПВХ от 18.11.2024</vt:lpstr>
      <vt:lpstr>Пилястры</vt:lpstr>
      <vt:lpstr>Накладки</vt:lpstr>
      <vt:lpstr>Карнизы</vt:lpstr>
      <vt:lpstr>Схема радиусных фасадов</vt:lpstr>
      <vt:lpstr>Схема монтажа карнизов</vt:lpstr>
      <vt:lpstr>Правила Эксплуатации</vt:lpstr>
      <vt:lpstr>ПЛЕНКИ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Olesya Kap</cp:lastModifiedBy>
  <cp:lastPrinted>2024-06-03T09:22:47Z</cp:lastPrinted>
  <dcterms:created xsi:type="dcterms:W3CDTF">2020-06-09T08:24:45Z</dcterms:created>
  <dcterms:modified xsi:type="dcterms:W3CDTF">2026-02-13T12:04:32Z</dcterms:modified>
</cp:coreProperties>
</file>